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Comunicação - OK\Site - OK\COMPRAS E CONTRATAÇÕES\Licitações em Andamento\NLP011\"/>
    </mc:Choice>
  </mc:AlternateContent>
  <xr:revisionPtr revIDLastSave="0" documentId="8_{EF518B5C-9620-419B-B960-81C93A39308D}" xr6:coauthVersionLast="40" xr6:coauthVersionMax="40" xr10:uidLastSave="{00000000-0000-0000-0000-000000000000}"/>
  <bookViews>
    <workbookView xWindow="0" yWindow="0" windowWidth="10815" windowHeight="9405" xr2:uid="{9CE393F8-AA24-445E-BF78-6FB1915E004A}"/>
  </bookViews>
  <sheets>
    <sheet name="PlanilhaOrc" sheetId="2" r:id="rId1"/>
    <sheet name="Plan Instalacoes" sheetId="3" r:id="rId2"/>
  </sheets>
  <externalReferences>
    <externalReference r:id="rId3"/>
  </externalReferences>
  <definedNames>
    <definedName name="_xlnm.Print_Area" localSheetId="1">'Plan Instalacoes'!$A$1:$H$129</definedName>
    <definedName name="_xlnm.Print_Area" localSheetId="0">PlanilhaOrc!$A$1:$H$274</definedName>
    <definedName name="Orcbas" localSheetId="1">#REF!</definedName>
    <definedName name="Orcbas">#REF!</definedName>
    <definedName name="_xlnm.Print_Titles" localSheetId="1">'Plan Instalacoes'!$1:$11</definedName>
    <definedName name="_xlnm.Print_Titles" localSheetId="0">PlanilhaOrc!$1:$11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5" i="2" l="1"/>
  <c r="G254" i="2"/>
  <c r="G251" i="2"/>
  <c r="H127" i="3"/>
  <c r="F126" i="3"/>
  <c r="H126" i="3" s="1"/>
  <c r="F125" i="3"/>
  <c r="H125" i="3" s="1"/>
  <c r="H124" i="3"/>
  <c r="H123" i="3"/>
  <c r="H121" i="3"/>
  <c r="H120" i="3"/>
  <c r="F119" i="3"/>
  <c r="H119" i="3" s="1"/>
  <c r="H118" i="3" s="1"/>
  <c r="H115" i="3"/>
  <c r="F115" i="3"/>
  <c r="F116" i="3" s="1"/>
  <c r="H116" i="3" s="1"/>
  <c r="H114" i="3"/>
  <c r="F114" i="3"/>
  <c r="H113" i="3"/>
  <c r="H111" i="3"/>
  <c r="H110" i="3"/>
  <c r="H109" i="3"/>
  <c r="H107" i="3"/>
  <c r="H106" i="3"/>
  <c r="H105" i="3"/>
  <c r="H104" i="3"/>
  <c r="H103" i="3"/>
  <c r="H102" i="3"/>
  <c r="H101" i="3"/>
  <c r="H100" i="3"/>
  <c r="H99" i="3"/>
  <c r="H98" i="3"/>
  <c r="H97" i="3" s="1"/>
  <c r="H96" i="3"/>
  <c r="H95" i="3"/>
  <c r="H94" i="3"/>
  <c r="H93" i="3"/>
  <c r="H92" i="3"/>
  <c r="H91" i="3"/>
  <c r="H90" i="3"/>
  <c r="H89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 s="1"/>
  <c r="H62" i="3"/>
  <c r="F62" i="3"/>
  <c r="F63" i="3" s="1"/>
  <c r="H63" i="3" s="1"/>
  <c r="H61" i="3"/>
  <c r="H60" i="3"/>
  <c r="H59" i="3"/>
  <c r="H58" i="3"/>
  <c r="H56" i="3"/>
  <c r="H55" i="3"/>
  <c r="H54" i="3"/>
  <c r="H53" i="3"/>
  <c r="H52" i="3"/>
  <c r="H51" i="3"/>
  <c r="H49" i="3"/>
  <c r="H48" i="3"/>
  <c r="H47" i="3"/>
  <c r="H46" i="3"/>
  <c r="H44" i="3"/>
  <c r="H43" i="3"/>
  <c r="H42" i="3"/>
  <c r="H41" i="3"/>
  <c r="H40" i="3"/>
  <c r="H38" i="3"/>
  <c r="H37" i="3"/>
  <c r="H36" i="3"/>
  <c r="H35" i="3"/>
  <c r="H34" i="3"/>
  <c r="H33" i="3"/>
  <c r="H31" i="3" s="1"/>
  <c r="H32" i="3"/>
  <c r="H30" i="3"/>
  <c r="H29" i="3"/>
  <c r="H28" i="3"/>
  <c r="H27" i="3"/>
  <c r="H26" i="3"/>
  <c r="H25" i="3"/>
  <c r="H24" i="3"/>
  <c r="H23" i="3" s="1"/>
  <c r="H22" i="3"/>
  <c r="H21" i="3"/>
  <c r="H20" i="3"/>
  <c r="H19" i="3"/>
  <c r="H18" i="3"/>
  <c r="H17" i="3"/>
  <c r="H14" i="3"/>
  <c r="H13" i="3" s="1"/>
  <c r="A8" i="3"/>
  <c r="A7" i="3"/>
  <c r="A6" i="3"/>
  <c r="H45" i="3" l="1"/>
  <c r="H39" i="3"/>
  <c r="H16" i="3"/>
  <c r="H50" i="3"/>
  <c r="H108" i="3"/>
  <c r="H88" i="3"/>
  <c r="H112" i="3"/>
  <c r="H64" i="3" s="1"/>
  <c r="G250" i="2" s="1"/>
  <c r="H250" i="2" s="1"/>
  <c r="H57" i="3"/>
  <c r="H122" i="3"/>
  <c r="H117" i="3" s="1"/>
  <c r="F268" i="2"/>
  <c r="H268" i="2" s="1"/>
  <c r="H266" i="2" s="1"/>
  <c r="H265" i="2"/>
  <c r="H263" i="2"/>
  <c r="H260" i="2"/>
  <c r="H259" i="2"/>
  <c r="H258" i="2"/>
  <c r="H254" i="2"/>
  <c r="H251" i="2"/>
  <c r="H248" i="2"/>
  <c r="H247" i="2"/>
  <c r="H246" i="2"/>
  <c r="H245" i="2"/>
  <c r="H244" i="2"/>
  <c r="H242" i="2"/>
  <c r="H241" i="2"/>
  <c r="H240" i="2"/>
  <c r="H239" i="2"/>
  <c r="H238" i="2"/>
  <c r="H237" i="2"/>
  <c r="H236" i="2"/>
  <c r="H234" i="2"/>
  <c r="H233" i="2"/>
  <c r="H232" i="2"/>
  <c r="H231" i="2"/>
  <c r="H228" i="2"/>
  <c r="H227" i="2"/>
  <c r="H226" i="2"/>
  <c r="H224" i="2"/>
  <c r="H222" i="2"/>
  <c r="H221" i="2"/>
  <c r="H219" i="2"/>
  <c r="H218" i="2"/>
  <c r="H215" i="2"/>
  <c r="H214" i="2"/>
  <c r="H212" i="2"/>
  <c r="H211" i="2"/>
  <c r="H209" i="2"/>
  <c r="H208" i="2"/>
  <c r="H207" i="2"/>
  <c r="H205" i="2"/>
  <c r="H204" i="2"/>
  <c r="H203" i="2"/>
  <c r="H202" i="2"/>
  <c r="H201" i="2"/>
  <c r="H199" i="2"/>
  <c r="H197" i="2"/>
  <c r="H196" i="2"/>
  <c r="H195" i="2"/>
  <c r="H193" i="2"/>
  <c r="H191" i="2"/>
  <c r="H189" i="2"/>
  <c r="H188" i="2"/>
  <c r="H185" i="2"/>
  <c r="H183" i="2"/>
  <c r="H182" i="2"/>
  <c r="H181" i="2"/>
  <c r="H179" i="2"/>
  <c r="H178" i="2"/>
  <c r="H177" i="2"/>
  <c r="H176" i="2"/>
  <c r="H174" i="2"/>
  <c r="H173" i="2"/>
  <c r="H171" i="2"/>
  <c r="H170" i="2"/>
  <c r="H168" i="2"/>
  <c r="H167" i="2"/>
  <c r="H166" i="2"/>
  <c r="H165" i="2"/>
  <c r="H162" i="2"/>
  <c r="H161" i="2"/>
  <c r="H160" i="2"/>
  <c r="H158" i="2"/>
  <c r="H157" i="2"/>
  <c r="H155" i="2"/>
  <c r="H154" i="2"/>
  <c r="H153" i="2"/>
  <c r="H150" i="2"/>
  <c r="H149" i="2"/>
  <c r="H148" i="2"/>
  <c r="H147" i="2"/>
  <c r="H145" i="2"/>
  <c r="H144" i="2"/>
  <c r="H142" i="2"/>
  <c r="H141" i="2"/>
  <c r="H140" i="2"/>
  <c r="H139" i="2"/>
  <c r="H136" i="2"/>
  <c r="H135" i="2"/>
  <c r="H134" i="2"/>
  <c r="H132" i="2"/>
  <c r="H131" i="2"/>
  <c r="H129" i="2"/>
  <c r="H128" i="2"/>
  <c r="H126" i="2"/>
  <c r="H125" i="2"/>
  <c r="H124" i="2"/>
  <c r="H122" i="2"/>
  <c r="H121" i="2"/>
  <c r="H120" i="2"/>
  <c r="H117" i="2"/>
  <c r="H116" i="2"/>
  <c r="H114" i="2"/>
  <c r="H113" i="2"/>
  <c r="H112" i="2"/>
  <c r="H111" i="2"/>
  <c r="H110" i="2"/>
  <c r="H109" i="2"/>
  <c r="H108" i="2"/>
  <c r="H107" i="2"/>
  <c r="H104" i="2"/>
  <c r="H103" i="2"/>
  <c r="H102" i="2"/>
  <c r="H100" i="2"/>
  <c r="H99" i="2"/>
  <c r="H97" i="2"/>
  <c r="H95" i="2"/>
  <c r="H92" i="2"/>
  <c r="H91" i="2"/>
  <c r="H90" i="2"/>
  <c r="H89" i="2"/>
  <c r="H88" i="2"/>
  <c r="H86" i="2"/>
  <c r="H85" i="2"/>
  <c r="H84" i="2"/>
  <c r="H83" i="2"/>
  <c r="H82" i="2"/>
  <c r="H80" i="2"/>
  <c r="H79" i="2"/>
  <c r="H78" i="2"/>
  <c r="H77" i="2"/>
  <c r="H75" i="2"/>
  <c r="H74" i="2"/>
  <c r="H73" i="2"/>
  <c r="H72" i="2"/>
  <c r="H70" i="2"/>
  <c r="H67" i="2"/>
  <c r="H66" i="2"/>
  <c r="H65" i="2"/>
  <c r="H64" i="2"/>
  <c r="F61" i="2"/>
  <c r="H61" i="2" s="1"/>
  <c r="F60" i="2"/>
  <c r="H60" i="2" s="1"/>
  <c r="H58" i="2"/>
  <c r="H57" i="2"/>
  <c r="H56" i="2"/>
  <c r="H54" i="2"/>
  <c r="H52" i="2"/>
  <c r="H50" i="2"/>
  <c r="H49" i="2"/>
  <c r="H48" i="2"/>
  <c r="H47" i="2"/>
  <c r="H46" i="2"/>
  <c r="H44" i="2"/>
  <c r="H43" i="2"/>
  <c r="H40" i="2"/>
  <c r="H39" i="2"/>
  <c r="H37" i="2"/>
  <c r="H35" i="2"/>
  <c r="H34" i="2"/>
  <c r="F32" i="2"/>
  <c r="F33" i="2" s="1"/>
  <c r="H33" i="2" s="1"/>
  <c r="H31" i="2"/>
  <c r="H30" i="2"/>
  <c r="H29" i="2"/>
  <c r="H28" i="2"/>
  <c r="H27" i="2"/>
  <c r="H26" i="2"/>
  <c r="H25" i="2"/>
  <c r="H24" i="2"/>
  <c r="H23" i="2"/>
  <c r="F21" i="2"/>
  <c r="H21" i="2" s="1"/>
  <c r="H19" i="2"/>
  <c r="H17" i="2"/>
  <c r="H14" i="2"/>
  <c r="H12" i="2" s="1"/>
  <c r="H256" i="2" l="1"/>
  <c r="H12" i="3"/>
  <c r="H255" i="2" s="1"/>
  <c r="H252" i="2" s="1"/>
  <c r="H129" i="3"/>
  <c r="H32" i="2"/>
  <c r="H68" i="2"/>
  <c r="H105" i="2"/>
  <c r="H118" i="2"/>
  <c r="H15" i="2"/>
  <c r="H41" i="2"/>
  <c r="H62" i="2"/>
  <c r="H93" i="2"/>
  <c r="H137" i="2"/>
  <c r="H151" i="2"/>
  <c r="H163" i="2"/>
  <c r="H186" i="2"/>
  <c r="H261" i="2"/>
  <c r="H216" i="2"/>
  <c r="H229" i="2"/>
  <c r="H270" i="2" l="1"/>
  <c r="H272" i="2" s="1"/>
  <c r="H274" i="2" s="1"/>
</calcChain>
</file>

<file path=xl/sharedStrings.xml><?xml version="1.0" encoding="utf-8"?>
<sst xmlns="http://schemas.openxmlformats.org/spreadsheetml/2006/main" count="1383" uniqueCount="775">
  <si>
    <t>PLANILHA ORÇAMENTÁRIA GLOBAL</t>
  </si>
  <si>
    <t xml:space="preserve"> OBRA : AMPLIAÇÃO DA SEDE ADMINISTRATIVA.</t>
  </si>
  <si>
    <t>LOCAL : RUA AÇAÍ, 566 - BAIRRO DAS PALMEIRAS - CAMPINAS - SP.</t>
  </si>
  <si>
    <t>CLIENTE :  COMITÊ BRASILEIRO DE CLUBES - CBC.</t>
  </si>
  <si>
    <t xml:space="preserve">  ÁREA CONSTRUÍDA</t>
  </si>
  <si>
    <t>m2</t>
  </si>
  <si>
    <t>ITEM</t>
  </si>
  <si>
    <t>FONTE</t>
  </si>
  <si>
    <t>CÓDIGO</t>
  </si>
  <si>
    <t>DESCRIÇÃO</t>
  </si>
  <si>
    <t>UN</t>
  </si>
  <si>
    <t>QT</t>
  </si>
  <si>
    <t>PREÇO</t>
  </si>
  <si>
    <t>1.0</t>
  </si>
  <si>
    <t>SERVIÇOS TÉCNICOS</t>
  </si>
  <si>
    <t>1.1</t>
  </si>
  <si>
    <t>Controle tecnológico</t>
  </si>
  <si>
    <t>1.1.1</t>
  </si>
  <si>
    <t>SINAPI</t>
  </si>
  <si>
    <t>74020/001</t>
  </si>
  <si>
    <t>ENSAIO DE PAVIMENTO DE CONCRETO</t>
  </si>
  <si>
    <t xml:space="preserve">m3   </t>
  </si>
  <si>
    <t>2.0</t>
  </si>
  <si>
    <t>SERVIÇOS PRELIMINARES</t>
  </si>
  <si>
    <t>2.1</t>
  </si>
  <si>
    <t>Abertura de vãos</t>
  </si>
  <si>
    <t>2.2.1</t>
  </si>
  <si>
    <t xml:space="preserve">DEMOLIÇÃO DE ALVENARIA DE BLOCO FURADO, DE FORMA MANUAL, SEM REAPROVEITAMENTO. AF_12/2017 </t>
  </si>
  <si>
    <t xml:space="preserve">m2   </t>
  </si>
  <si>
    <t>2.2</t>
  </si>
  <si>
    <t>Furação em lajes e vigas de concreto</t>
  </si>
  <si>
    <t xml:space="preserve">FURO EM CONCRETO PARA DIÂMETROS MAIORES QUE 75 MM. AF_05/2015       </t>
  </si>
  <si>
    <t xml:space="preserve">un   </t>
  </si>
  <si>
    <t>2.3</t>
  </si>
  <si>
    <t>Demolição muros de arrimo</t>
  </si>
  <si>
    <t>2.3.1</t>
  </si>
  <si>
    <t>DEMOLIÇÃO DE PILARES E VIGAS EM CONCRETO ARMADO, DE FORMA MECANIZADA COM MARTELETE, SEM REAPROVEITAMENTO. AF_12/2017</t>
  </si>
  <si>
    <t>2.4</t>
  </si>
  <si>
    <t>Demolição construção</t>
  </si>
  <si>
    <t>2.4.1</t>
  </si>
  <si>
    <t>REMOÇÃO DE TELHAS, DE FIBROCIMENTO, METÁLICA E CERÂMICA, DE FORMA MANUAL, SEM REAPROVEITAMENTO. AF_12/2017</t>
  </si>
  <si>
    <t>2.4.2</t>
  </si>
  <si>
    <t>REMOÇÃO DE TESOURAS DE MADEIRA, COM VÃO MAIOR OU IGUAL A 8M, DE FORMA MANUAL, SEM REAPROVEITAMENTO. AF_12/2017</t>
  </si>
  <si>
    <t>unid</t>
  </si>
  <si>
    <t>2.4.3</t>
  </si>
  <si>
    <t>2.4.4</t>
  </si>
  <si>
    <t>2.4.5</t>
  </si>
  <si>
    <t xml:space="preserve">REMOÇÃO DE PORTAS, DE FORMA MANUAL, SEM REAPROVEITAMENTO. AF_12/2017                   </t>
  </si>
  <si>
    <t>2.4.6</t>
  </si>
  <si>
    <t xml:space="preserve">REMOÇÃO DE JANELAS, DE FORMA MANUAL, SEM REAPROVEITAMENTO. AF_12/2017 </t>
  </si>
  <si>
    <t>2.4.7</t>
  </si>
  <si>
    <t>REMOÇÃO DE FORROS DE DRYWALL, PVC E FIBROMINERAL, DE FORMA MANUAL, SEM  REAPROVEITAMENTO. AF_12/2017</t>
  </si>
  <si>
    <t>2.4.8</t>
  </si>
  <si>
    <t xml:space="preserve">REMOÇÃO DE LOUÇAS, DE FORMA MANUAL, SEM REAPROVEITAMENTO. AF_12/2017  </t>
  </si>
  <si>
    <t>2.4.9</t>
  </si>
  <si>
    <t>REMOÇÃO DE METAIS SANITÁRIOS, DE FORMA MANUAL, SEM REAPROVEITAMENTO. AF_12/2017</t>
  </si>
  <si>
    <t>2.4.10</t>
  </si>
  <si>
    <t xml:space="preserve">ELETRICISTA COM ENCARGOS COMPLEMENTARES </t>
  </si>
  <si>
    <t>H</t>
  </si>
  <si>
    <t>2.4.11</t>
  </si>
  <si>
    <t>ENCANADOR OU BOMBEIRO HIDRÁULICO COM ENCARGOS COMPLEMENTARES</t>
  </si>
  <si>
    <t>2.4.12</t>
  </si>
  <si>
    <t>CARGA E DESCARGA MECANIZADAS DE ENTULHO EM CAMINHAO BASCULANTE 6M3</t>
  </si>
  <si>
    <t>2.4.13</t>
  </si>
  <si>
    <t xml:space="preserve">TRANSPORTE COM CAMINHÃO BASCULANTE DE 6 M3, EM VIA URBANA PAVIMENTADA, DMT ATÉ 30 KM (UNIDADE: M3XKM). AF_01/2018 </t>
  </si>
  <si>
    <t xml:space="preserve">m3/km   </t>
  </si>
  <si>
    <t>2.5</t>
  </si>
  <si>
    <t>Poço de Visita</t>
  </si>
  <si>
    <t>2.5.1</t>
  </si>
  <si>
    <t>POÇO DE INSPEÇÃO CIRCULAR PARA ESGOTO, EM ALVENARIA COM TIJOLOS CERÂMICOS MACIÇOS, DIÂMETRO INTERNO = 0,6 M, PROFUNDIDADE = 1 M, EXCLUINDO TAMPÃO. AF_05/2018 (Adequação de poço de visita  - Sanasa).</t>
  </si>
  <si>
    <t>vb</t>
  </si>
  <si>
    <t>2.6</t>
  </si>
  <si>
    <t>Transporte Materiais</t>
  </si>
  <si>
    <t>2.6.1</t>
  </si>
  <si>
    <t>CARGA E DESCARGA MECANIZADAS DE ENTULHO EM CAMINHAO BASCULANTE 6M3  (Carga e Remoção entulho p/ bota-fora credenciado).</t>
  </si>
  <si>
    <t>2.6.2</t>
  </si>
  <si>
    <t>TRANSPORTE COM CAMINHÃO BASCULANTE DE 6 M3, EM VIA URBANA PAVIMENTADA, DMT ATÉ 30 KM (UNIDADE: M3XKM). AF_01/2018 (Carga e Remoção entulho p/ bota-fora credenciado).</t>
  </si>
  <si>
    <t>3.0</t>
  </si>
  <si>
    <t>INSTALAÇÕES PROVISÓRIAS E EQUIPAMENTOS</t>
  </si>
  <si>
    <t>3.1</t>
  </si>
  <si>
    <t>Tapume</t>
  </si>
  <si>
    <t>3.1.1</t>
  </si>
  <si>
    <t xml:space="preserve">TAPUME COM TELHA METÁLICA. AF_05/2018 </t>
  </si>
  <si>
    <t xml:space="preserve">mt   </t>
  </si>
  <si>
    <t>3.1.2</t>
  </si>
  <si>
    <t>TAPUME COM TELHA METÁLICA. AF_05/2018  - PORTÃO PEDESTRE</t>
  </si>
  <si>
    <t>3.2</t>
  </si>
  <si>
    <t>Canteiro de obra</t>
  </si>
  <si>
    <t>3.2.1</t>
  </si>
  <si>
    <t>EXECUÇÃO DE ESCRITÓRIO EM CANTEIRO DE OBRA EM CHAPA DE MADEIRA COMPENSADA, NÃO INCLUSO MOBILIÁRIO E EQUIPAMENTOS. AF_02/2016</t>
  </si>
  <si>
    <t>3.2.2</t>
  </si>
  <si>
    <t>EXECUÇÃO DE REFEITÓRIO EM CANTEIRO DE OBRA EM CHAPA DE MADEIRA COMPENSADA, NÃO INCLUSO MOBILIÁRIO E EQUIPAMENTOS. AF_02/2016</t>
  </si>
  <si>
    <t>3.2.3</t>
  </si>
  <si>
    <t>ENTRADA PROVISORIA DE ENERGIA ELETRICA AEREA TRIFASICA 40A EM POSTE MADEIRA</t>
  </si>
  <si>
    <t>3.2.4</t>
  </si>
  <si>
    <t>95635 + 95675</t>
  </si>
  <si>
    <t>KIT CAVALETE PARA MEDIÇÃO DE ÁGUA - ENTRADA PRINCIPAL, EM PVC SOLDÁVEL DN 25 (¾ ) FORNECIMENTO E INSTALAÇÃO (EXCLUSIVE HIDRÔMETRO). AF_11/2016 + HIDRÔMETRO DN 25 (¾ ), 5,0 M³/H FORNECIMENTO E INSTALAÇÃO. AF_11/2016</t>
  </si>
  <si>
    <t>3.2.5</t>
  </si>
  <si>
    <t>LIGAÇÃO DOMICILIAR DE ESGOTO DN 100MM, DA CASA ATÉ A CAIXA, COMPOSTO POR 10,0M TUBO DE PVC ESGOTO PREDIAL DN 100MM E CAIXA DE ALVENARIA COM TAMPA DE CONCRETO - FORNECIMENTO E INSTALAÇÃO</t>
  </si>
  <si>
    <t>3.3</t>
  </si>
  <si>
    <t>Sinalização</t>
  </si>
  <si>
    <t>3.3.1</t>
  </si>
  <si>
    <t>74209/001</t>
  </si>
  <si>
    <t>PLACA DE OBRA EM CHAPA DE ACO GALVANIZADO- 1,5x1,5 m</t>
  </si>
  <si>
    <t>3.4</t>
  </si>
  <si>
    <t>Proteções perifericas</t>
  </si>
  <si>
    <t>3.4.1</t>
  </si>
  <si>
    <t>GUARDA-CORPO FIXADO EM FÔRMA DE MADEIRA COM TRAVESSÕES EM MADEIRA PREGADA E FECHAMENTO EM TELA DE POLIPROPILENO PARA EDIFICAÇÕES COM 3 PAVIMENTOS. AF_11/2017</t>
  </si>
  <si>
    <t>3.5</t>
  </si>
  <si>
    <t>Equipamentos e ferramentas</t>
  </si>
  <si>
    <t>3.5.1</t>
  </si>
  <si>
    <t>SINAPI - INSUMO</t>
  </si>
  <si>
    <t>GUINCHO ELETRICO DE COLUNA, CAPACIDADE 400 KG, COM MOTO FREIO, MOTOR TRIFASICO DE 1,25 CV</t>
  </si>
  <si>
    <t>un</t>
  </si>
  <si>
    <t>3.5.2</t>
  </si>
  <si>
    <t>LOCACAO DE ANDAIME METALICO TUBULAR DE ENCAIXE, TIPO DE TORRE, COM LARGURA DE 1 ATE 1,5 M E ALTURA DE *1,00* M (Locação de 6 meses)</t>
  </si>
  <si>
    <t xml:space="preserve">mt/mes   </t>
  </si>
  <si>
    <t>3.5.3</t>
  </si>
  <si>
    <t>LOCACAO DE ANDAIME METALICO TIPO FACHADEIRO, LARGURA DE 1,20 M, ALTURA PECA DE 2,0 M, INCLUINDO SAPATAS E ITENS NECESSARIOS A INSTALACAO (4 meses)</t>
  </si>
  <si>
    <t>m2/mês</t>
  </si>
  <si>
    <t>3.6</t>
  </si>
  <si>
    <t>Limpeza permanete de entulho de obra</t>
  </si>
  <si>
    <t>3.6.1</t>
  </si>
  <si>
    <t>3.6.2</t>
  </si>
  <si>
    <t>4.0</t>
  </si>
  <si>
    <t>MOVIMENTO DE TERRA E TRANSPORTE</t>
  </si>
  <si>
    <t>4.1</t>
  </si>
  <si>
    <t>Mecanizado</t>
  </si>
  <si>
    <t>4.1.1</t>
  </si>
  <si>
    <t>ESCAVAÇÃO VERTICAL A CÉU ABERTO, INCLUINDO CARGA, DESCARGA E TRANSPORTE, EM SOLO DE 1ª CATEGORIA COM ESCAVADEIRA HIDRÁULICA (CAÇAMBA: 0,8 M³ / 111 HP), FROTA DE 3 CAMINHÕES BASCULANTES DE 14 M³, DMT DE 0,2 KM E VELOCIDADE MÉDIA 4 KM/H. AF_12/2013</t>
  </si>
  <si>
    <t>4.1.2</t>
  </si>
  <si>
    <t>74034/001 - 74005/002</t>
  </si>
  <si>
    <t>ESPALHAMENTO DE MATERIAL DE 1A CATEGORIA COM TRATOR DE ESTEIRA COM 153HP/ COMPACTACAO MECANICA C/ CONTROLE DO GC&gt;=95% DO PN (AREAS) (C/MONIVELAD  ORA 140 HP E ROLO COMPRESSOR VIBRATORIO 80 HP</t>
  </si>
  <si>
    <t>CARGA E DESCARGA MECANIZADAS DE ENTULHO EM CAMINHAO BASCULANTE 6M3 (Terra)</t>
  </si>
  <si>
    <t>4.1.3</t>
  </si>
  <si>
    <t>TRANSPORTE COM CAMINHÃO BASCULANTE DE 6 M3, EM VIA URBANA PAVIMENTADA, DMT ATÉ 30 KM (UNIDADE: M3XKM). AF_01/2018  (Terra)</t>
  </si>
  <si>
    <t>5.0</t>
  </si>
  <si>
    <t>FUNDAÇÃO</t>
  </si>
  <si>
    <t>5.1</t>
  </si>
  <si>
    <t>Marcação</t>
  </si>
  <si>
    <t>5.1.1</t>
  </si>
  <si>
    <t>73992/001</t>
  </si>
  <si>
    <t xml:space="preserve">LOCACAO CONVENCIONAL DE OBRA, ATRAVÉS DE GABARITO DE TABUAS CORRIDAS PONTALETADAS A CADA 1,50M, SEM REAPROVEITAMENTO </t>
  </si>
  <si>
    <t>5.2</t>
  </si>
  <si>
    <t>Estacas</t>
  </si>
  <si>
    <t>5.2.1</t>
  </si>
  <si>
    <t xml:space="preserve">ESTACA ESCAVADA MECANICAMENTE, SEM FLUIDO ESTABILIZANTE, COM 25 CM DE  DIÂMETRO, ACIMA DE 9 M DE COMPRIMENTO, CONCRETO LANÇADO POR CAMINHÃO B ETONEIRA (EXCLUSIVE MOBILIZAÇÃO E DESMOBILIZAÇÃO). AF_02/2015
 </t>
  </si>
  <si>
    <t>5.2.2</t>
  </si>
  <si>
    <t xml:space="preserve">ESTACA ESCAVADA MECANICAMENTE, SEM FLUIDO ESTABILIZANTE, COM 25 CM DE  DIÂMETRO, ACIMA DE 9 M DE COMPRIMENTO, CONCRETO LANÇADO POR CAMINHÃO B ETONEIRA (EXCLUSIVE MOBILIZAÇÃO E DESMOBILIZAÇÃO). AF_02/2015 
 </t>
  </si>
  <si>
    <t>5.2.3</t>
  </si>
  <si>
    <t>TRANSPORTE COM CAMINHÃO BASCULANTE DE 6 M3, EM VIA URBANA PAVIMENTADA, M3XKM DMT ATÉ 30 KM (UNIDADE: M3XKM). AF_01/2018</t>
  </si>
  <si>
    <t>5.2.4</t>
  </si>
  <si>
    <t xml:space="preserve">ARRASAMENTO MECANICO DE ESTACA DE CONCRETO ARMADO, DIAMETROS DE ATÉ 40  UN         </t>
  </si>
  <si>
    <t>5.3</t>
  </si>
  <si>
    <t>Movimento de terra</t>
  </si>
  <si>
    <t>5.3.1</t>
  </si>
  <si>
    <t>ESCAVAÇÃO MECANIZADA PARA BLOCO DE COROAMENTO OU SAPATA, COM PREVISÃO DE FÔRMA, COM RETROESCAVADEIRA. AF_06/2017</t>
  </si>
  <si>
    <t>5.3.2</t>
  </si>
  <si>
    <t>COMPACTAÇÃO MECÂNICA DE SOLO PARA EXECUÇÃO DE RADIER, COM COMPACTADOR DE SOLOS A PERCUSSÃO. AF_09/2017</t>
  </si>
  <si>
    <t>5.3.3</t>
  </si>
  <si>
    <t>REATERRO MANUAL APILOADO COM SOQUETE. AF_10/2017</t>
  </si>
  <si>
    <t>5.3.4</t>
  </si>
  <si>
    <t>5.4</t>
  </si>
  <si>
    <t>Blocos e baldrames</t>
  </si>
  <si>
    <t>5.4.1</t>
  </si>
  <si>
    <t>LASTRO DE CONCRETO MAGRO, APLICADO EM PISOS OU RADIERS. AF_08/2017</t>
  </si>
  <si>
    <t>5.4.2</t>
  </si>
  <si>
    <t xml:space="preserve">FABRICAÇÃO, MONTAGEM E DESMONTAGEM DE FÔRMA PARA BLOCO DE COROAMENTO, EM MADEIRA SERRADA, E=25 MM, 2 UTILIZAÇÕES. AF_06/2017 </t>
  </si>
  <si>
    <t>5.4.3</t>
  </si>
  <si>
    <t>ARMAÇÃO DE BLOCO, VIGA BALDRAME OU SAPATA UTILIZANDO AÇO CA-50 DE 10 MM - MONTAGEM. AF_06/2017</t>
  </si>
  <si>
    <t xml:space="preserve">kg   </t>
  </si>
  <si>
    <t>5.4.4</t>
  </si>
  <si>
    <t>CONCRETAGEM  FCK = 25 MPA, COM USO DE BOMBA EM EDIFICAÇÃO  - LANÇAMENTO, ADENSAMENTO E ACABAMENTO. AF_12/2015</t>
  </si>
  <si>
    <t>5.4.6</t>
  </si>
  <si>
    <t>IMPERMEABILIZAÇÃO DE FLOREIRA OU VIGA BALDRAME COM ARGAMASSA DE CIMENTO E AREIA, COM ADITIVO IMPERMEABILIZANTE, E = 2 CM. AF_06/2018</t>
  </si>
  <si>
    <t>5.5</t>
  </si>
  <si>
    <t>Drenagem - arrimo (40X50)cm</t>
  </si>
  <si>
    <t>5.5.1</t>
  </si>
  <si>
    <t xml:space="preserve">TUBO PVC DN 100 MM PARA DRENAGEM - FORNECIMENTO E INSTALACAO          </t>
  </si>
  <si>
    <t>M</t>
  </si>
  <si>
    <t>5.5.2</t>
  </si>
  <si>
    <t xml:space="preserve">FORNECIMENTO E INSTALACAO DE MANTA BIDIM RT - 14                 </t>
  </si>
  <si>
    <t>M2</t>
  </si>
  <si>
    <t>5.5.3</t>
  </si>
  <si>
    <t xml:space="preserve">CAMADA DRENANTE COM BRITA NUM 2 </t>
  </si>
  <si>
    <t>M3</t>
  </si>
  <si>
    <t>5.5.4</t>
  </si>
  <si>
    <t>ESCAVAÇÃO MANUAL DE VALA COM PROFUNDIDADE MENOR OU IGUAL A 1,30 M. AF  03/2016</t>
  </si>
  <si>
    <t>5.5.6</t>
  </si>
  <si>
    <t>6.0</t>
  </si>
  <si>
    <t>ESTRUTURA</t>
  </si>
  <si>
    <t>6.1</t>
  </si>
  <si>
    <t>Formas</t>
  </si>
  <si>
    <t>6.1.1</t>
  </si>
  <si>
    <t>MONTAGEM E DESMONTAGEM DE FÔRMA DE PILARES RETANGULARES E ESTRUTURAS</t>
  </si>
  <si>
    <t>6.2</t>
  </si>
  <si>
    <t>Armação</t>
  </si>
  <si>
    <t>6.2.1</t>
  </si>
  <si>
    <t>ARMAÇÃO DE PILAR OU VIGA DE UMA ESTRUTURA CONVENCIONAL DE CONCRETO ARMADO EM UM EDIFÍCIO DE MÚLTIPLOS PAVIMENTOS UTILIZANDO AÇO CA-50 DE 10, 0 MM - MONTAGEM. AF_12/2015</t>
  </si>
  <si>
    <t>6.3</t>
  </si>
  <si>
    <t>Concreto</t>
  </si>
  <si>
    <t>6.3.1</t>
  </si>
  <si>
    <t xml:space="preserve">CONCRETO FCK = 25MPA, TRAÇO 1:2,3:2,7 (CIMENTO/ AREIA MÉDIA/ BRITA 1)   - PREPARO MECÂNICO COM BETONEIRA 400 L. AF_07/2016
 </t>
  </si>
  <si>
    <t>6.3.2</t>
  </si>
  <si>
    <t>74157/004</t>
  </si>
  <si>
    <t>LANCAMENTO/APLICACAO MANUAL DE CONCRETO EM FUNDACOES</t>
  </si>
  <si>
    <t>6.4</t>
  </si>
  <si>
    <t>Laje pré-moldada</t>
  </si>
  <si>
    <t>6.4.1</t>
  </si>
  <si>
    <t>74141/002</t>
  </si>
  <si>
    <t>LAJE PRE-MOLD BETA 12 P/3,5KN/M2 VAO 4,1M INCL VIGOTAS TIJOLOS ARMADURA NEGATIVA CAPEAMENTO 3CM CONCRETO 15MPA ESCORAMENTO MATERIAIS E MAO DE OBRA</t>
  </si>
  <si>
    <t>6.4.2</t>
  </si>
  <si>
    <t>74141/003</t>
  </si>
  <si>
    <t>LAJE PRE-MOLD BETA 16 P/3,5KN/M2 VAO 5,2M INCL VIGOTAS TIJOLOS ARMADURA NEGATIVA CAPEAMENTO 3CM CONCRETO 15MPA ESCORAMENTO MATERIAIS E MAO DE OBRA</t>
  </si>
  <si>
    <t>6.4.3</t>
  </si>
  <si>
    <t>74141/004</t>
  </si>
  <si>
    <t>LAJE PRE-MOLD BETA 20 P/3,5KN/M2 VAO 6,2M INCL VIGOTAS TIJOLOS ARMADU RA NEGATIVA CAPEAMENTO 3CM CONCRETO 15MPA ESCORAMENTO MATERIAL E MAO DE OBRA</t>
  </si>
  <si>
    <t>7.0</t>
  </si>
  <si>
    <t>PAREDES E PAINÉIS</t>
  </si>
  <si>
    <t>7.1</t>
  </si>
  <si>
    <t>Alvenaria bloco cerâmico</t>
  </si>
  <si>
    <t>7.1.1</t>
  </si>
  <si>
    <t>ALVENARIA DE VEDAÇÃO DE BLOCOS CERÂMICOS FURADOS NA VERTICAL DE 14X19X39CM (ESPESSURA 14CM) DE PAREDES COM ÁREA LÍQUIDA MENOR QUE 6M² COM VÃ OS E ARGAMASSA DE ASSENTAMENTO COM PREPARO EM BETONEIRA. AF_06/2014</t>
  </si>
  <si>
    <t>7.1.2</t>
  </si>
  <si>
    <t>ALVENARIA DE VEDAÇÃO DE BLOCOS CERÂMICOS FURADOS NA VERTICAL DE 19X19X39CM (ESPESSURA 14CM) DE PAREDES COM ÁREA LÍQUIDA MENOR QUE 6M² COM VÃ OS E ARGAMASSA DE ASSENTAMENTO COM PREPARO EM BETONEIRA. AF_06/2014</t>
  </si>
  <si>
    <t>7.1.3</t>
  </si>
  <si>
    <t>VERGA MOLDADA IN LOCO COM UTILIZAÇÃO DE BLOCOS CANALETA PARA JANELAS - 14X19X39 CM</t>
  </si>
  <si>
    <t>7.1.4</t>
  </si>
  <si>
    <t>VERGA MOLDADA IN LOCO COM UTILIZAÇÃO DE BLOCOS CANALETA PARA JANELAS -19X19X39 CM</t>
  </si>
  <si>
    <t>7.1.5</t>
  </si>
  <si>
    <t xml:space="preserve">ARMAÇÃO DE VERGA E CONTRAVERGA DE ALVENARIA ESTRUTURAL; DIÂMETRO DE 10,0 MM. AF_01/2015 </t>
  </si>
  <si>
    <t>7.1.6</t>
  </si>
  <si>
    <t>GRAUTEAMENTO DE CINTA INTERMEDIÁRIA OU DE CONTRAVERGA EM ALVENARIA ESTRUTURAL. AF_01/2015</t>
  </si>
  <si>
    <t>7.1.7</t>
  </si>
  <si>
    <t>FIXAÇÃO (ENCUNHAMENTO) DE ALVENARIA DE VEDAÇÃO COM ESPUMA DE POLIURETANO EXPANSIVA. AF_03/2016 - 14 CM</t>
  </si>
  <si>
    <t>7.1.8</t>
  </si>
  <si>
    <t>FIXAÇÃO (ENCUNHAMENTO) DE ALVENARIA DE VEDAÇÃO COM ESPUMA DE POLIURETANO EXPANSIVA. AF_03/2016 - 19 CM</t>
  </si>
  <si>
    <t>7.2</t>
  </si>
  <si>
    <t>Divisórias</t>
  </si>
  <si>
    <t>96359/     96372</t>
  </si>
  <si>
    <t>PAREDE COM PLACAS DE GESSO ACARTONADO (DRYWALL), PARA USO INTERNO, COM DUAS FACES SIMPLES E ESTRUTURA METÁLICA COM GUIAS SIMPLES, COM VÃOS+ INSTALAÇÃO DE ISOLAMENTO COM LÃ DE ROCHA EM PAREDES DRYWALL. AF_06/2017</t>
  </si>
  <si>
    <t>73909/001</t>
  </si>
  <si>
    <t xml:space="preserve">DIVISORIA EM MADEIRA COMPENSADA RESINADA ESPESSURA 6MM, ESTRUTURADA EM   MADEIRA DE LEI 3"X3"         </t>
  </si>
  <si>
    <t>8.0</t>
  </si>
  <si>
    <t>ESQUADRIAS METÁLICAS</t>
  </si>
  <si>
    <t>8.1</t>
  </si>
  <si>
    <t>Caixilhos de alumínio - Branco</t>
  </si>
  <si>
    <t>8.1.1</t>
  </si>
  <si>
    <t>JANELA DE ALUMÍNIO MAXIM-AR, FIXAÇÃO COM PARAFUSO SOBRE CONTRAMARCO INCLUSIVE CONTRAMARCO), COM VIDROS, PADRONIZADA. AF_07/2016</t>
  </si>
  <si>
    <t>8.1.2</t>
  </si>
  <si>
    <t>8.1.3</t>
  </si>
  <si>
    <t>8.2</t>
  </si>
  <si>
    <t>Portas / Paineis de alumínio - Branco</t>
  </si>
  <si>
    <t>8.2.1</t>
  </si>
  <si>
    <t xml:space="preserve">PORTA DE CORRER EM ALUMINIO, COM DUAS FOLHAS PARA VIDRO, INCLUSO VIDRO  LISO INCOLOR, FECHADURA E PUXADOR, SEM GUARNICAO/ALIZAR/VISTA
 </t>
  </si>
  <si>
    <t>8.2.2</t>
  </si>
  <si>
    <t xml:space="preserve">PORTA DE ALUMÍNIO DE ABRIR COM LAMBRI, COM GUARNIÇÃO, FIXAÇÃO COM PARAFUSOS - FORNECIMENTO E INSTALAÇÃO. AF_08/2015
 </t>
  </si>
  <si>
    <t>8.2.3</t>
  </si>
  <si>
    <t xml:space="preserve">PORTA EM ALUMÍNIO DE ABRIR TIPO VENEZIANA COM GUARNIÇÃO, FIXAÇÃO COM  ARAFUSOS - FORNECIMENTO E INSTALAÇÃO. AF_08/2015
 </t>
  </si>
  <si>
    <t>8.3</t>
  </si>
  <si>
    <t>Alumínio - Diversos - Cor preta</t>
  </si>
  <si>
    <t>8.3.1</t>
  </si>
  <si>
    <t>Mercado</t>
  </si>
  <si>
    <t>Anexo I</t>
  </si>
  <si>
    <t xml:space="preserve">PORTA DE VIDRO TEMPERADO ESPESSURA 10MM, INCLUSIVE ACESSORIOS  </t>
  </si>
  <si>
    <t>8.3.2</t>
  </si>
  <si>
    <t xml:space="preserve">PELE DE VIDRO ESTR.ALUM/VID.LAMINADO 4+4 mm </t>
  </si>
  <si>
    <t>8.4</t>
  </si>
  <si>
    <t>Portas - ferro</t>
  </si>
  <si>
    <t>8.4.1</t>
  </si>
  <si>
    <t>73933/004</t>
  </si>
  <si>
    <t xml:space="preserve">PORTA DE FERRO DE ABRIR TIPO BARRA CHATA, COM REQUADRO E GUARNICAO COMPLETA </t>
  </si>
  <si>
    <t>8.4.2</t>
  </si>
  <si>
    <t>73933/001</t>
  </si>
  <si>
    <t>PORTA DE FERRO, DE ABRIR COM GUARNICOES - 1,10 X2,10 M</t>
  </si>
  <si>
    <t>8.5</t>
  </si>
  <si>
    <t>Ferro_ Diversos</t>
  </si>
  <si>
    <t>8.5.1</t>
  </si>
  <si>
    <t>GRELHA DE FERRO FUNDIDO PARA CANALETA LARG = 30CM, FORNECIMENTO E ASSENTAMENTO</t>
  </si>
  <si>
    <t>8.5.2</t>
  </si>
  <si>
    <t>74072/002</t>
  </si>
  <si>
    <t xml:space="preserve">CORRIMAO EM TUBO ACO GALVANIZADO 2 1/2" COM BRACADEIRA </t>
  </si>
  <si>
    <t>8.5.3</t>
  </si>
  <si>
    <t>MÃO-FRANCESA EM AÇO, ABAS IGUAIS 30 CM, CAPACIDADE MÍNIMA 60 KG, BRANCO FORNECIMENTO E INSTALAÇÃO. AF_11/2016</t>
  </si>
  <si>
    <t>9.0</t>
  </si>
  <si>
    <t>COBERTURA</t>
  </si>
  <si>
    <t>9.1</t>
  </si>
  <si>
    <t>Estrutura de madeira</t>
  </si>
  <si>
    <t>9.1.1</t>
  </si>
  <si>
    <t>VIGA DE MADEIRA NÃO APARELHADA 6X12 CM , MACARANDUBA, ANGELIM OU EQUIVALENTE</t>
  </si>
  <si>
    <t>9.1.2</t>
  </si>
  <si>
    <t xml:space="preserve">CARPINTEIRO </t>
  </si>
  <si>
    <t>9.1.3</t>
  </si>
  <si>
    <t>CARPINTEIRO AUXILIAR</t>
  </si>
  <si>
    <t>9.1.4</t>
  </si>
  <si>
    <t>PREGO 16X27</t>
  </si>
  <si>
    <t>9.2</t>
  </si>
  <si>
    <t>Telha</t>
  </si>
  <si>
    <t>9.2.1</t>
  </si>
  <si>
    <t xml:space="preserve">TELHAMENTO COM TELHA METÁLICA TERMOACÚSTICA E = 30 MM, COM ATÉ 2 ÁGUAS , INCLUSO IÇAMENTO. AF_06/2016M2 </t>
  </si>
  <si>
    <t>9.2.2</t>
  </si>
  <si>
    <t>CUMEEIRA SANDUICHE GALVANZIADO 0,43 MM</t>
  </si>
  <si>
    <t>9.3</t>
  </si>
  <si>
    <t>Calhas , Rufos e Condutores</t>
  </si>
  <si>
    <t>9.3.1</t>
  </si>
  <si>
    <t xml:space="preserve">CALHA EM CHAPA DE AÇO GALVANIZADO NÚMERO 24, DESENVOLVIMENTO DE 100 CM   , INCLUSO TRANSPORTE VERTICAL. AF_06/2016
 </t>
  </si>
  <si>
    <t>9.3.2</t>
  </si>
  <si>
    <t xml:space="preserve">RUFO EM CHAPA DE AÇO GALVANIZADO NÚMERO 24, CORTE DE 25 CM, INCLUSO   TRANSPORTE VERTICAL. AF_06/2016
</t>
  </si>
  <si>
    <t>9.3.3</t>
  </si>
  <si>
    <t xml:space="preserve">RUFO EM CHAPA DE AÇO GALVANIZADO NÚMERO 24, CORTE DE 25 CM, INCLUSO   TRANSPORTE VERTICAL. AF_06/2016 - PINGADEIRA
</t>
  </si>
  <si>
    <t>9.3.4</t>
  </si>
  <si>
    <t>TUBO PVC, SÉRIE R, ÁGUA PLUVIAL, DN 100 MM, FORNECIDO E INSTALADO EM CONDUTORES VERTICAIS DE ÁGUAS PLUVIAIS. AF_12/2014</t>
  </si>
  <si>
    <t>10.0</t>
  </si>
  <si>
    <t>IMPERMEABILIZAÇÕES</t>
  </si>
  <si>
    <t>10.1</t>
  </si>
  <si>
    <t>Impermeabilização de lajes</t>
  </si>
  <si>
    <t>10.1.1</t>
  </si>
  <si>
    <t>PROTEÇÃO MECÂNICA DE SUPERFÍCIE HORIZONTAL COM ARGAMASSA DE CIMENTO E AREIA, TRAÇO 1:3, E=2CM. AF_06/2018</t>
  </si>
  <si>
    <t>10.1.2</t>
  </si>
  <si>
    <t>IMPERMEABILIZAÇÃO DE SUPERFÍCIE COM MANTA ASFÁLTICA, UMA CAMADA, INCLUSIVE APLICAÇÃO DE PRIMER ASFÁLTICO, E=3MM. AF_06/2018</t>
  </si>
  <si>
    <t>10.1.3</t>
  </si>
  <si>
    <t>98569/      85662</t>
  </si>
  <si>
    <t>PROTEÇÃO MECÂNICA DE SUPERFICIE HORIZONTAL COM ARGAMASSA DE CIMENTO E AREIA, TRAÇO 1:3, E=5CM. AF_06/2018 + ARMACAO EM TELA DE ACO SOLDADA NERVURADA Q-92, ACO CA-60, 4,2MM, MALHA 15X15 CM</t>
  </si>
  <si>
    <t>10.2</t>
  </si>
  <si>
    <t>Impermeabilização áreas frias</t>
  </si>
  <si>
    <t>10.2.1</t>
  </si>
  <si>
    <t>73762/004</t>
  </si>
  <si>
    <t>IMPERMEABILIZACAO DE SUPERFICIE COM ASFALTO ELASTOMERICO, INCLUSOS PRIMER E VEU DE FIBRA DE VIDRO.</t>
  </si>
  <si>
    <t>10.2.2</t>
  </si>
  <si>
    <t>10.3</t>
  </si>
  <si>
    <t>Impermeabilização arrimo</t>
  </si>
  <si>
    <t>10.3.1</t>
  </si>
  <si>
    <t>10.3.2</t>
  </si>
  <si>
    <t>10.3.3</t>
  </si>
  <si>
    <t>11.0</t>
  </si>
  <si>
    <t>REVESTIMENTOS</t>
  </si>
  <si>
    <t>11.1</t>
  </si>
  <si>
    <t>Argamassa em parede</t>
  </si>
  <si>
    <t>11.1.1</t>
  </si>
  <si>
    <t>CHAPISCO APLICADO EM ALVENARIAS E ESTRUTURAS DE CONCRETO INTERNAS, COM COLHER DE PEDREIRO. ARGAMASSA TRAÇO 1:3 COM PREPARO EM BETONEIRA 400L. AF_06/2014</t>
  </si>
  <si>
    <t>11.1.2</t>
  </si>
  <si>
    <t>EMBOÇO, PARA RECEBIMENTO DE CERÂMICA, EM ARGAMASSA TRAÇO 1:2:8, PREPAR O MECÂNICO COM BETONEIRA 400L, APLICADO MANUALMENTE EM FACES INTERNAS DE PAREDES, PARA AMBIENTE COM REA MENOR QUE 5M2, ESPESSURA DE 20MM, COM EXECUÇÃO DE TALISCAS. AF_06/2014</t>
  </si>
  <si>
    <t>11.1.3</t>
  </si>
  <si>
    <t>MASSA ÚNICA, PARA RECEBIMENTO DE PINTURA, EM ARGAMASSA TRAÇO 1:2:8, PREPARO MANUAL, APLICADA MANUALMENTE EM FACES INTERNAS DE PAREDES, ESPESSURA DE 20MM, COM EXECUÇÃO DE TALISCAS. AF_06/2014</t>
  </si>
  <si>
    <t>11.1.4</t>
  </si>
  <si>
    <t>73908/002</t>
  </si>
  <si>
    <t xml:space="preserve">CANTONEIRA DE ALUMINIO 1"X1, PARA PROTECAO DE QUINA DE PAREDE </t>
  </si>
  <si>
    <t>11.2</t>
  </si>
  <si>
    <t>Argamassa forro</t>
  </si>
  <si>
    <t>11.2.1</t>
  </si>
  <si>
    <t xml:space="preserve">CHAPISCO APLICADO NO TETO, COM ROLO PARA TEXTURA ACRÍLICA. ARGAMASSA TRAÇO 1:4 E EMULSÃO POLIMÉRICA (ADESIVO) COM PREPARO MANUAL. AF_06/2014  </t>
  </si>
  <si>
    <t>11.2.2</t>
  </si>
  <si>
    <t>MASSA ÚNICA, PARA RECEBIMENTO DE PINTURA, EM ARGAMASSA TRAÇO 1:2:8, PREPARO MECÂNICO COM BETONEIRA 400L, APLICADA MANUALMENTE EM TETO, ESPESSURA DE 20MM, COM EXECUÇÃO DE TALISCAS. AF_03/2015</t>
  </si>
  <si>
    <t>11.3</t>
  </si>
  <si>
    <t>Cerâmico</t>
  </si>
  <si>
    <t>11.3.1</t>
  </si>
  <si>
    <t xml:space="preserve">REVESTIMENTO CERÂMICO PARA PAREDES INTERNAS COM PLACAS TIPO ESMALTADA EXTRA DE DIMENSÕES 20X20 CM APLICADAS EM AMBIENTES DE ÁREA MENOR QUE 5 M² NA ALTURA INTEIRA DAS PAREDES. AF_06/2014   </t>
  </si>
  <si>
    <t>11.3.2</t>
  </si>
  <si>
    <t>11.4</t>
  </si>
  <si>
    <t>Forros</t>
  </si>
  <si>
    <t>11.4.1</t>
  </si>
  <si>
    <t>FORRO EM DRYWALL, PARA AMBIENTES COMERCIAIS, INCLUSIVE ESTRUTURA DE FI XAÇÃO. AF_05/2017_P</t>
  </si>
  <si>
    <t>11.4.2</t>
  </si>
  <si>
    <t>Anexo II</t>
  </si>
  <si>
    <t>FORRO GESSO ACARTONADO KNAF CLEANEO ACUSTICO</t>
  </si>
  <si>
    <t>11.4.3</t>
  </si>
  <si>
    <t xml:space="preserve">ACABAMENTOS PARA FORRO (RODA-FORRO EM PERFIL METÁLICO E PLÁSTICO). AF  05/2017
</t>
  </si>
  <si>
    <t>11.4.4</t>
  </si>
  <si>
    <t xml:space="preserve"> ACABAMENTOS PARA FORRO (MOLDURA EM DRYWALL, COM LARGURA DE 15 CM). AF  05/2017_P
</t>
  </si>
  <si>
    <t>11.5</t>
  </si>
  <si>
    <t>Argamassa em Fachadas</t>
  </si>
  <si>
    <t>11.5.1</t>
  </si>
  <si>
    <t>CHAPISCO APLICADO EM ALVENARIA (SEM PRESENÇA DE VÃOS) E ESTRUTURAS DE CONCRETO DE FACHADA, COM COLHER DE PEDREIRO. ARGAMASSA TRAÇO 1:3 COM PREPARO EM BETONEIRA 400L. AF_06/2014</t>
  </si>
  <si>
    <t>11.5.2</t>
  </si>
  <si>
    <t>EMBOÇO OU MASSA ÚNICA EM ARGAMASSA TRAÇO 1:2:8, PREPARO MANUAL, APLICA DA MANUALMENTE EM PANOS DE FACHADA COM PRESENÇA DE VÃOS, ESPESSURA DE 45 MM. AF_06/2014</t>
  </si>
  <si>
    <t>11.5.3</t>
  </si>
  <si>
    <t>IMPERMEABILIZAÇÃO DE PAREDES COM ARGAMASSA DE CIMENTO E AREIA, COM ADITIVO IMPERMEABILIZANTE, E = 2CM. AF_06/2018</t>
  </si>
  <si>
    <t>11.6</t>
  </si>
  <si>
    <t>Bancadas</t>
  </si>
  <si>
    <t>11.6.1</t>
  </si>
  <si>
    <t xml:space="preserve">BANCADA DE GRANITO CINZA POLIDO - FORNECIMENTO E INSTALAÇÃO. AF_12/2013  </t>
  </si>
  <si>
    <t>12.0</t>
  </si>
  <si>
    <t>PISOS</t>
  </si>
  <si>
    <t>12.1</t>
  </si>
  <si>
    <t>12.1.1</t>
  </si>
  <si>
    <t xml:space="preserve">PISO EM CONCRETO 20MPA PREPARO MECANICO, ESPESSURA 7 CM, COM ARMACAO EM TELA SOLDADA </t>
  </si>
  <si>
    <t>12.1.2</t>
  </si>
  <si>
    <r>
      <t>ALVENARIA EM TIJOLO CERAMICO MACICO 5X10X20CM 1/2 VEZ (ESPESSURA 10CM)  , ASSENTADO COM ARGAMASSA TRACO 1:2:8 (CIMENTO, CAL E AREIA) -</t>
    </r>
    <r>
      <rPr>
        <b/>
        <sz val="10"/>
        <color indexed="8"/>
        <rFont val="Tahoma"/>
        <family val="2"/>
      </rPr>
      <t xml:space="preserve"> </t>
    </r>
    <r>
      <rPr>
        <sz val="10"/>
        <rFont val="Tahoma"/>
        <family val="2"/>
      </rPr>
      <t>BASE ARMARIO</t>
    </r>
  </si>
  <si>
    <t>12.2</t>
  </si>
  <si>
    <t>Cimentado</t>
  </si>
  <si>
    <t>12.2.1</t>
  </si>
  <si>
    <t>CONTRAPISO EM ARGAMASSA TRAÇO 1:4 (CIMENTO E AREIA), PREPARO MECÂNICO COM BETONEIRA 400 L, APLICADO EM ÁREAS SECAS SOBRE LAJE, ADERIDO, ESPESSURA 2CM. AF_06/2014</t>
  </si>
  <si>
    <t>12.3</t>
  </si>
  <si>
    <t>12.3.1</t>
  </si>
  <si>
    <t xml:space="preserve"> REVESTIMENTO CERÂMICO PARA PISO COM PLACAS TIPO PORCELANATO DE DIMENSÕES 45X45 CM APLICADA EM AMBIENTES DE ÁREA MAIOR QUE 10 M². AF_06/2014
</t>
  </si>
  <si>
    <t>12.4</t>
  </si>
  <si>
    <t>Pedra</t>
  </si>
  <si>
    <t>12.4.1</t>
  </si>
  <si>
    <t xml:space="preserve">PISO EM GRANITO APLICADO EM AMBIENTES INTERNOS. AF_06/2018 </t>
  </si>
  <si>
    <t>12.4.2</t>
  </si>
  <si>
    <t>12.4.3</t>
  </si>
  <si>
    <t xml:space="preserve">PISO EM PEDRA PORTUGUESA ASSENTADO SOBRE BASE DE AREIA, REJUNTADO COM CIMENTO COMUM.
 </t>
  </si>
  <si>
    <t>12.5</t>
  </si>
  <si>
    <t>Piso Elevado</t>
  </si>
  <si>
    <t>12.5.1</t>
  </si>
  <si>
    <t>Anexo III</t>
  </si>
  <si>
    <t>PISO ELEVADO DE GRANITO CINZA (PISOAG 60X60CM) H=17CM</t>
  </si>
  <si>
    <t>12.6</t>
  </si>
  <si>
    <t>Rodapé</t>
  </si>
  <si>
    <t>12.6.1</t>
  </si>
  <si>
    <t>RODAPÉ CERÂMICO DE 7CM DE ALTURA COM PLACAS TIPO ESMALTADA EXTRA DE DIMENSÕES 45X45CM. AF_06/2014</t>
  </si>
  <si>
    <t>12.6.2</t>
  </si>
  <si>
    <t>RODAPÉ EM GRANITO, ALTURA 7 CM. AF_06/2018</t>
  </si>
  <si>
    <t>12.6.3</t>
  </si>
  <si>
    <t>RODAPÉ EM GRANITO, ALTURA 10 CM. AF_06/2018</t>
  </si>
  <si>
    <t>12.6.4</t>
  </si>
  <si>
    <t xml:space="preserve">RODAPE EM MADEIRA, ALTURA 7CM, FIXADO COM COLA </t>
  </si>
  <si>
    <t>12.6.5</t>
  </si>
  <si>
    <t xml:space="preserve">RODAPE EM MADEIRA, ALTURA 10 CM, FIXADO COM COLA </t>
  </si>
  <si>
    <t>12.7</t>
  </si>
  <si>
    <t>Soleiras</t>
  </si>
  <si>
    <t>12.7.1</t>
  </si>
  <si>
    <t xml:space="preserve">SOLEIRA EM GRANITO, LARGURA 25 CM, ESPESSURA 2,0 CM. AF_06/2018 </t>
  </si>
  <si>
    <t>12.7.2</t>
  </si>
  <si>
    <t xml:space="preserve">SOLEIRA EM GRANITO, LARGURA 15 CM, ESPESSURA 2,0 CM. AF_06/2018 </t>
  </si>
  <si>
    <t>12.7.3</t>
  </si>
  <si>
    <t>12.8</t>
  </si>
  <si>
    <t>Peitoril</t>
  </si>
  <si>
    <t>12.8.1</t>
  </si>
  <si>
    <t xml:space="preserve">PEITORIL EM MARMORE BRANCO, LARGURA DE 25CM, ASSENTADO COM ARGAMASSA  TRACO 1:3 (CIMENTO E AREIA MEDIA), PREPARO MANUAL DA ARGAMASSA
</t>
  </si>
  <si>
    <t>12.8.2</t>
  </si>
  <si>
    <t xml:space="preserve">PEITORIL EM MARMORE BRANCO, LARGURA DE 15CM, ASSENTADO COM ARGAMASSA  TRACO 1:4 (CIMENTO E AREIA MEDIA), PREPARO MANUAL DA ARGAMASSA
</t>
  </si>
  <si>
    <t>12.9</t>
  </si>
  <si>
    <t>Degraus</t>
  </si>
  <si>
    <t>12.9.1</t>
  </si>
  <si>
    <t>DEGRAU DE GRANITO L=32 CM</t>
  </si>
  <si>
    <t>12.9.2</t>
  </si>
  <si>
    <t>ESPELHO DE GRANITO H=18 CM</t>
  </si>
  <si>
    <t>13.0</t>
  </si>
  <si>
    <t>PINTURAS</t>
  </si>
  <si>
    <t>13.1</t>
  </si>
  <si>
    <t>Emassamento</t>
  </si>
  <si>
    <t>13.1.1</t>
  </si>
  <si>
    <t>88483 /  88495</t>
  </si>
  <si>
    <t xml:space="preserve">APLICAÇÃO DE FUNDO SELADOR LÁTEX PVA EM PAREDES, UMA DEMÃO. AF_06/2014 + APLICAÇÃO E LIXAMENTO DE MASSA LÁTEX EM PAREDES, UMA DEMÃO. AF_06/2014 </t>
  </si>
  <si>
    <t>13.1.2</t>
  </si>
  <si>
    <t>88482/    88494</t>
  </si>
  <si>
    <t xml:space="preserve">APLICAÇÃO DE FUNDO SELADOR LÁTEX PVA EM TETO, UMA DEMÃO. AF_06/2014 + APLICAÇÃO E LIXAMENTO DE MASSA LÁTEX EM TETO , UMA DEMÃO AF_06/2014 </t>
  </si>
  <si>
    <t>13.2</t>
  </si>
  <si>
    <t>Latex</t>
  </si>
  <si>
    <t>13.2.1</t>
  </si>
  <si>
    <t>APLICAÇÃO MANUAL DE PINTURA COM TINTA LÁTEX PVA EM TETO , DUAS DEMÃOS AS_06/2104</t>
  </si>
  <si>
    <t>13.2.2</t>
  </si>
  <si>
    <t>APLICAÇÃO MANUAL DE PINTURA COM TINTA LÁTEX ACRÍLICA EM PAREDES, DUAS DEMÃOS. AF_06/2014 M2</t>
  </si>
  <si>
    <t>13.3</t>
  </si>
  <si>
    <t>Textura</t>
  </si>
  <si>
    <t>13.3.1</t>
  </si>
  <si>
    <t>96126/   95305</t>
  </si>
  <si>
    <t xml:space="preserve">APLICAÇÃO MANUAL DE MASSA ACRÍLICA EM PANOS DE FACHADA COM PRESENÇA DE   VÃOS, DE EDIFÍCIOS DE MÚLTIPLOS PAVIMENTOS, UMA DEMÃO AF_05/2017 ;TEXTURA ACRÍLICA, APLICAÇÃO MANUAL EM PAREDE, UMA DEMÃO. AF_09/2016 </t>
  </si>
  <si>
    <t>13.4</t>
  </si>
  <si>
    <t>Esmalte</t>
  </si>
  <si>
    <t>13.4.1</t>
  </si>
  <si>
    <t>PINTURA ESMALTE BRILHANTE (2 DEMAOS) SOBRE SUPERFICIE METALICA, INCLUSIVE PROTECAO COM ZARCAO (1 DEMAO )</t>
  </si>
  <si>
    <t>13.4.2</t>
  </si>
  <si>
    <t>74145/001</t>
  </si>
  <si>
    <t>PINTURA ESMALTE FOSCO, DUAS DEMAOS, SOBRE SUPERFICIE METALICA, INCLUSO  UMA DEMAO DE FUNDO ANTICORROSIVO. UTILIZACAO DE REVOLVER ( AR-COMPRIMIDO)</t>
  </si>
  <si>
    <t>13.4.3</t>
  </si>
  <si>
    <t>14.0</t>
  </si>
  <si>
    <t>INSTALAÇÃO HIDRAULICA</t>
  </si>
  <si>
    <t>14.1</t>
  </si>
  <si>
    <t>Louças</t>
  </si>
  <si>
    <t>14.1.1</t>
  </si>
  <si>
    <t xml:space="preserve">VASO SANITÁRIO SIFONADO COM CAIXA ACOPLADA LOUÇA BRANCA - FORNECIMENTO   E INSTALAÇÃO. AF_12/2013
</t>
  </si>
  <si>
    <t>14.1.2</t>
  </si>
  <si>
    <t xml:space="preserve">TANQUE DE LOUÇA BRANCA COM COLUNA, 30L OU EQUIVALENTE - FORNECIMENTO E  INSTALAÇÃO. AF_12/2013
</t>
  </si>
  <si>
    <t>14.1.3</t>
  </si>
  <si>
    <t xml:space="preserve">CUBA DE EMBUTIR DE AÇO INOXIDÁVEL MÉDIA, INCLUSO VÁLVULA TIPO AMERICANA E SIFÃO TIPO GARRAFA EM METAL CROMADO - FORNECIMENTO E INSTALAÇÃO. A F_12/2013
</t>
  </si>
  <si>
    <t>14.1.4</t>
  </si>
  <si>
    <t>LAVATÓRIO LOUÇA BRANCA SUSPENSO, 29,5 X 39CM OU EQUIVALENTE, PADRÃO POPULAR - FORNECIMENTO E INSTALAÇÃO. AF_12/2013</t>
  </si>
  <si>
    <t>14.2</t>
  </si>
  <si>
    <t>Metais</t>
  </si>
  <si>
    <t>14.2.1</t>
  </si>
  <si>
    <t>TORNEIRA CROMADA TUBO MÓVEL, DE MESA, 1/2" OU 3/4", PARA PIA DE COZINHA  , PADRÃO ALTO - FORNECIMENTO E INSTALAÇÃO. AF_12/2013</t>
  </si>
  <si>
    <t>14.2.2</t>
  </si>
  <si>
    <t>APARELHO MISTURADOR DE MESA PARA LAVATÓRIO, PADRÃO MÉDIO - FORNECIMENTO E INSTALAÇÃO. AF_12/2013</t>
  </si>
  <si>
    <t>14.2.3</t>
  </si>
  <si>
    <t>TORNEIRA CROMADA 1/2" OU 3/4" PARA TANQUE, PADRÃO MÉDIO - FORNECIMENTO  E INSTALAÇÃO. AF_12/2013</t>
  </si>
  <si>
    <t>14.2.4</t>
  </si>
  <si>
    <t xml:space="preserve">VÁLVULA EM METAL CROMADO 1.1/2" X 1.1/2" PARA TANQUE OU LAVATÓRIO, COM   OU SEM LADRÃO - FORNECIMENTO E INSTALAÇÃO. AF_12/2013
 </t>
  </si>
  <si>
    <t>14.2.5</t>
  </si>
  <si>
    <t>VÁLVULA EM METAL CROMADO TIPO AMERICANA 3.1/2" X 1.1/2" PARA PIA - FORNECIMENTO E INSTALAÇÃO. AF_12/2013</t>
  </si>
  <si>
    <t>14.2.6</t>
  </si>
  <si>
    <t xml:space="preserve">ENGATE FLEXÍVEL EM INOX, 1/2 X 40CM - FORNECIMENTO E INSTALAÇÃO. </t>
  </si>
  <si>
    <t>14.2.7</t>
  </si>
  <si>
    <t>SIFÃO DO TIPO GARRAFA EM METAL CROMADO 1 X 1.1/2" - FORNECIMENTO E INSTALAÇÃO. AF_12/2013</t>
  </si>
  <si>
    <t>14.3</t>
  </si>
  <si>
    <t>Aparelhos</t>
  </si>
  <si>
    <t>14.3.1</t>
  </si>
  <si>
    <t>SINAPI/  INSUMO</t>
  </si>
  <si>
    <t xml:space="preserve">TOALHEIRO PLASTICO TIPO DISPENSER PARA PAPEL TOALHA </t>
  </si>
  <si>
    <t>14.3.2</t>
  </si>
  <si>
    <t xml:space="preserve">SABONETEIRA PLASTICA TIPO DISPENSER PARA SABONETE LIQUIDO COM RESERVATORIO 800 A 1500 ML, INCLUSO FIXAÇÃO. AF_10/2016
 </t>
  </si>
  <si>
    <t>14.3.3</t>
  </si>
  <si>
    <t xml:space="preserve">PAPELEIRA DE PAREDE EM METAL CROMADO SEM TAMPA, INCLUSO FIXAÇÃO.  </t>
  </si>
  <si>
    <t>14.3.4</t>
  </si>
  <si>
    <t>ASSENTO SANITIARIO TIPO CONVENCIONAL DE PLASTICO</t>
  </si>
  <si>
    <t>14.3.5</t>
  </si>
  <si>
    <t>74125/002</t>
  </si>
  <si>
    <t xml:space="preserve">ESPELHO CRISTAL ESPESSURA 4MM, COM MOLDURA EM ALUMINIO E COMPENSADO 6M  </t>
  </si>
  <si>
    <t>14.4</t>
  </si>
  <si>
    <t>Instalações</t>
  </si>
  <si>
    <t>14.4.1</t>
  </si>
  <si>
    <t>Planilha Anexa</t>
  </si>
  <si>
    <t>INSTALAÇÕES HIDRAULICA - ( Mat + Mo)</t>
  </si>
  <si>
    <t>14.4.2</t>
  </si>
  <si>
    <t>INSTALAÇÕES PROTEÇÃO CONTRA INCÊNDIO - ( Mat + Mo)</t>
  </si>
  <si>
    <t>15.0</t>
  </si>
  <si>
    <t>INSTALAÇÕES ELETRICAS</t>
  </si>
  <si>
    <t>15.1</t>
  </si>
  <si>
    <t>Instalações Eletricas</t>
  </si>
  <si>
    <t>15.1.1</t>
  </si>
  <si>
    <t>ENTRADA DE ENERGIA EXTERNA (mat+mo)</t>
  </si>
  <si>
    <t>15.1.2</t>
  </si>
  <si>
    <t>INSTALAÇÕES ELÉTRICAS - ( MATERIAL E MÃO DE OBRA)</t>
  </si>
  <si>
    <t>16.0</t>
  </si>
  <si>
    <t>SERVIÇOS ESPECIAIS</t>
  </si>
  <si>
    <t>16.1</t>
  </si>
  <si>
    <t>Ar condicionado</t>
  </si>
  <si>
    <t>16.1.1</t>
  </si>
  <si>
    <t>Anexo IV</t>
  </si>
  <si>
    <t>INFRAESTRUTURA PARA AR CONDICIONADO - SPLIT</t>
  </si>
  <si>
    <t>16.1.2</t>
  </si>
  <si>
    <t>INSTALAÇÃO APARELHO AR CONDICIONADO SPLIT 9000 BTU</t>
  </si>
  <si>
    <t>16.1.3</t>
  </si>
  <si>
    <t>INSTALAÇÃO APARELHO AR CONDICIONADO SPLIT 18000 BTU</t>
  </si>
  <si>
    <t>17.0</t>
  </si>
  <si>
    <t>SERVIÇOS COMPLEMENTARES</t>
  </si>
  <si>
    <t>17.1</t>
  </si>
  <si>
    <t>Urbanização</t>
  </si>
  <si>
    <t>17.1.1</t>
  </si>
  <si>
    <t xml:space="preserve">PLANTIO DE GRAMA ESMERALDA EM ROLO                                    </t>
  </si>
  <si>
    <t>17.2</t>
  </si>
  <si>
    <t>Limpeza</t>
  </si>
  <si>
    <t>17.2.1</t>
  </si>
  <si>
    <t>LIMPEZA FINAL DA OBRA</t>
  </si>
  <si>
    <t>18.0</t>
  </si>
  <si>
    <t>ENTREGA DA OBRA</t>
  </si>
  <si>
    <t>18.1</t>
  </si>
  <si>
    <t>Diversos</t>
  </si>
  <si>
    <t>18.1.1</t>
  </si>
  <si>
    <t>ENGENHEIRO CIVIL DE OBRA PLENO COM ENCARGOS COMPLEMENTARES - ( LAUDO DE VISTORIA E AVCB BOMBEIRO )</t>
  </si>
  <si>
    <t>VALOR PARCIAL DA PLANILHA</t>
  </si>
  <si>
    <t>TAXA  BDI</t>
  </si>
  <si>
    <t>VALOR TOTAL DA PLANILHA</t>
  </si>
  <si>
    <t>UNITARIO</t>
  </si>
  <si>
    <t xml:space="preserve">TOTAL </t>
  </si>
  <si>
    <t>RAZÃO SOCIAL:</t>
  </si>
  <si>
    <t>ENDEREÇO:</t>
  </si>
  <si>
    <t>CNPJ</t>
  </si>
  <si>
    <t>Data:</t>
  </si>
  <si>
    <t>Data Base:</t>
  </si>
  <si>
    <t>PLANILHA ORÇAMENTÁRIA DE INSTALAÇÕES ELÉTRICAS E HIDRÁULICAS</t>
  </si>
  <si>
    <t>INSTALAÇÕES ELÉTRICAS</t>
  </si>
  <si>
    <t>ENTRADA DE ENERGIA - 112,5KVA</t>
  </si>
  <si>
    <t>Serviços de montagem de um PPS de 112,5 KVA, padrão CPFL, conforme normas vigentes da concessionária local, materiais cadastrados para inspeção e igação do PPS, com fornecimento de todos os materiais elétricos, ART de execução, laudo de aterramento e dos equipamentos 15KV. Incluso pedido de inspeção e ligação após serviços prontos e acompanhamento da conta de energia pelo período de testes concedido pela Concessionária por  90 dias após ligação , incluso nos preços o QM1</t>
  </si>
  <si>
    <t>cj</t>
  </si>
  <si>
    <t>1.1.2</t>
  </si>
  <si>
    <t>Projeto deverá ser  aprovado junto a Concessionária pela CONSTRUTORA.</t>
  </si>
  <si>
    <t>1.2</t>
  </si>
  <si>
    <t>QUADROS DE DISTRIBUIÇÃO</t>
  </si>
  <si>
    <t>1.2.1</t>
  </si>
  <si>
    <t>Quadro de distribuição QD1 - Completo</t>
  </si>
  <si>
    <t>1.2.2</t>
  </si>
  <si>
    <t>Quadro de distribuição QD2 - Completo</t>
  </si>
  <si>
    <t>1.2.3</t>
  </si>
  <si>
    <t>Quadro de distribuição QD3 - Completo</t>
  </si>
  <si>
    <t>1.2.4</t>
  </si>
  <si>
    <t>Quadro QD.NB - Completo</t>
  </si>
  <si>
    <t>1.2.5</t>
  </si>
  <si>
    <t>QGBT - Completo</t>
  </si>
  <si>
    <t>1.2.6</t>
  </si>
  <si>
    <t xml:space="preserve">Dispositivo de proteção contra surto 275 V - 15 KA </t>
  </si>
  <si>
    <t>pç</t>
  </si>
  <si>
    <t>1.3</t>
  </si>
  <si>
    <t>ELETRODUTOS E CONEXÕES</t>
  </si>
  <si>
    <t>1.3.1</t>
  </si>
  <si>
    <t>ELETRODUTO FLEXÍVEL CORRUGADO, PVC, DN 32 MM (1"), PARA CIRCUITOS TERMINAIS, INSTALADO EM PAREDE - FORNECIMENTO E INSTALAÇÃO. AF_12/2015</t>
  </si>
  <si>
    <t>m</t>
  </si>
  <si>
    <t>1.3.2</t>
  </si>
  <si>
    <t>ELETRODUTO FLEXÍVEL CORRUGADO, PVC, DN 25 MM (3/4"), PARA CIRCUITOS TERMINAIS, INSTALADO EM PAREDE - FORNECIMENTO E INSTALAÇÃO. AF_12/2015Eletroduto PVC flexível leve 3/4"</t>
  </si>
  <si>
    <t>1.3.3</t>
  </si>
  <si>
    <t>73798/001</t>
  </si>
  <si>
    <t>DUTO ESPIRAL FLEXIVEL SINGELO PEAD D=50MM(2") REVESTIDO COM PVC COM FIO GUIA DE ACO GALVANIZADO, LANCADO DIRETO NO SOLO, INCL CONEXOES</t>
  </si>
  <si>
    <t>1.3.4</t>
  </si>
  <si>
    <t>73798/003</t>
  </si>
  <si>
    <t>DUTO ESPIRAL FLEXIVEL SINGELO PEAD D=75MM(3") REVESTIDO COM PVC COM FIO GUIA DE ACO GALVANIZADO, LANCADO DIRETO NO SOLO, INCL CONEXOES</t>
  </si>
  <si>
    <t>1.3.5</t>
  </si>
  <si>
    <t>ELETRODUTO RÍGIDO ROSCÁVEL, PVC, DN 40 MM (1 1/4"), PARA CIRCUITOS TERMINAIS, INSTALADO EM PAREDE - FORNECIMENTO E INSTALAÇÃO. AF_12/2015</t>
  </si>
  <si>
    <t>1.3.7</t>
  </si>
  <si>
    <t>CAIXA RETANGULAR 4" X 2" MÉDIA (1,30 M DO PISO), PVC, INSTALADA EM PAREDE - FORNECIMENTO E INSTALAÇÃO. AF_12/2015</t>
  </si>
  <si>
    <t>1.3.8</t>
  </si>
  <si>
    <t xml:space="preserve">CAIXA OCTOGONAL 3" X 3", PVC, INSTALADA EM LAJE - FORNECIMENTO E INSTALAÇÃO. AF_12/2015
</t>
  </si>
  <si>
    <t>1.4</t>
  </si>
  <si>
    <t>CABEAMENTO</t>
  </si>
  <si>
    <t>1.4.1</t>
  </si>
  <si>
    <t xml:space="preserve">CABO DE COBRE FLEXÍVEL ISOLADO, 10 MM², ANTI-CHAMA 0,6/1,0 KV, PARA DISTRIBUIÇÃO - FORNECIMENTO E INSTALAÇÃO. AF_12/2015
             </t>
  </si>
  <si>
    <t>1.4.2</t>
  </si>
  <si>
    <t xml:space="preserve">CABO DE COBRE FLEXÍVEL ISOLADO, 16 MM², ANTI-CHAMA 0,6/1,0 KV, PARA DISTRIBUIÇÃO - FORNECIMENTO E INSTALAÇÃO. AF_12/2015
             </t>
  </si>
  <si>
    <t>1.4.3</t>
  </si>
  <si>
    <t xml:space="preserve">CABO DE COBRE FLEXÍVEL ISOLADO, 2,5  MM², ANTI-CHAMA 0,6/1,0 KV, PARA DISTRIBUIÇÃO - FORNECIMENTO E INSTALAÇÃO. AF_12/2015
             </t>
  </si>
  <si>
    <t>1.4.4</t>
  </si>
  <si>
    <t xml:space="preserve">CABO DE COBRE FLEXÍVEL ISOLADO, 25 MM², ANTI-CHAMA 0,6/1,0 KV, PARA DISTRIBUIÇÃO - FORNECIMENTO E INSTALAÇÃO. AF_12/2015
             </t>
  </si>
  <si>
    <t>1.4.5</t>
  </si>
  <si>
    <t xml:space="preserve">CABO DE COBRE FLEXÍVEL ISOLADO, 50 MM², ANTI-CHAMA 0,6/1,0 KV, PARA DISTRIBUIÇÃO - FORNECIMENTO E INSTALAÇÃO. AF_12/2015
             </t>
  </si>
  <si>
    <t>1.4.6</t>
  </si>
  <si>
    <t xml:space="preserve">CABO DE COBRE FLEXÍVEL ISOLADO, 4 MM², ANTI-CHAMA 0,6/1,0 KV, PARA DISTRIBUIÇÃO - FORNECIMENTO E INSTALAÇÃO. AF_12/2015
             </t>
  </si>
  <si>
    <t>1.4.7</t>
  </si>
  <si>
    <t xml:space="preserve">CABO DE COBRE FLEXÍVEL ISOLADO, 95 MM², ANTI-CHAMA 0,6/1,0 KV, PARA DISTRIBUIÇÃO - FORNECIMENTO E INSTALAÇÃO. AF_12/2015
             </t>
  </si>
  <si>
    <t>1.5</t>
  </si>
  <si>
    <t>TOMADAS E INTERRUPTORES</t>
  </si>
  <si>
    <t>1.5.1</t>
  </si>
  <si>
    <t xml:space="preserve">INTERRUPTOR SIMPLES (1 MÓDULO), 10A/250V, INCLUINDO SUPORTE E PLACA  FORNECIMENTO E INSTALAÇÃO. AF_12/2015
            </t>
  </si>
  <si>
    <t>1.5.2</t>
  </si>
  <si>
    <t>INTERRUPTOR SIMPLES (2 MÓDULOS), 10A/250V, INCLUINDO SUPORTE E PLACA  FORNECIMENTO E INSTALAÇÃO. AF_12/2015</t>
  </si>
  <si>
    <t>1.5.3</t>
  </si>
  <si>
    <t>TOMADA ALTA DE EMBUTIR (1 MÓDULO), 2P+T 10 A, INCLUINDO SUPORTE E PLACA   - FORNECIMENTO E INSTALAÇÃO. AF_12/2015</t>
  </si>
  <si>
    <t>1.5.4</t>
  </si>
  <si>
    <t>TOMADA ALTA DE EMBUTIR (1 MÓDULO), 2P+T 20 A, INCLUINDO SUPORTE E PLACA   - FORNECIMENTO E INSTALAÇÃO. AF_12/2015</t>
  </si>
  <si>
    <t>1.5.5</t>
  </si>
  <si>
    <t xml:space="preserve">TOMADA 3P+T 30A/440V SEM PLACA - FORNECIMENTO E INSTALACAO                      </t>
  </si>
  <si>
    <t>1.6</t>
  </si>
  <si>
    <t>LUMINÁRIAS</t>
  </si>
  <si>
    <t>1.6.1</t>
  </si>
  <si>
    <t xml:space="preserve">LUMINÁRIA DE EMERGÊNCIA - FORNECIMENTO E INSTALAÇÃO. AF_11/2017       </t>
  </si>
  <si>
    <t>1.6.2</t>
  </si>
  <si>
    <t>LUMINÁRIA ARANDELA TIPO MEIA-LUA, PARA 1 LÂMPADA LED - FORNECIMENTO E INSTALAÇÃO. AF_11/2017</t>
  </si>
  <si>
    <t>1.6.3</t>
  </si>
  <si>
    <t>LUMINÁRIA TIPO CALHA, DE EMBUTIR, COM 2 LÂMPADAS DE 14 W COM REFLETOR - FORNECIMENTO E INSTALAÇÃO. AF_11/2017</t>
  </si>
  <si>
    <t>1.6.4</t>
  </si>
  <si>
    <t xml:space="preserve">LUMINARIA EMBUTIR P/LAMPADA FLUORESCENTE TUBULAR  4x40W </t>
  </si>
  <si>
    <t>1.7</t>
  </si>
  <si>
    <t>TELEFONIA/LÓGICA</t>
  </si>
  <si>
    <t>1.7.1</t>
  </si>
  <si>
    <t>ELETRODUTO FLEXÍVEL CORRUGADO, PVC, DN 32 MM (1"), PARA CIRCUITOS TERMINAIS, INSTALADO EM LAJE - FORNECIMENTO E INSTALAÇÃO.  AF_12/2015</t>
  </si>
  <si>
    <t>1.7.2</t>
  </si>
  <si>
    <t>1.7.3</t>
  </si>
  <si>
    <t>1.7.5</t>
  </si>
  <si>
    <t>QUADRO DE DISTRIBUICAO PARA TELEFONE N.3, 40X40X12CM EM CHAPA METALICA  , DE EMBUTIR, SEM ACESSORIOS, PADRAO TELEBRAS, FORNECIMENTO E INSTALACAO</t>
  </si>
  <si>
    <t>1.7.6</t>
  </si>
  <si>
    <t xml:space="preserve">TOMADA PARA TELEFONE RJ11 - FORNECIMENTO E INSTALAÇÃO. AF_03/2018 </t>
  </si>
  <si>
    <t>1.7.7</t>
  </si>
  <si>
    <t xml:space="preserve">TOMADA DE REDE RJ45 - FORNECIMENTO E INSTALAÇÃO. AF_03/2018   </t>
  </si>
  <si>
    <t>1.8</t>
  </si>
  <si>
    <t>APOIO CIVIL</t>
  </si>
  <si>
    <t>1.8.1</t>
  </si>
  <si>
    <t xml:space="preserve">CAIXA ENTERRADA ELÉTRICA RETANGULAR, EM ALVENARIA COM BLOCOS DE CONCRETO, FUNDO COM BRITA, DIMENSÕES INTERNAS: 1X1X0,6 M. AF_05/2018
 </t>
  </si>
  <si>
    <t>1.8.2</t>
  </si>
  <si>
    <t>CAIXA ENTERRADA ELÉTRICA RETANGULAR, EM ALVENARIA COM BLOCOS DE CONCRETO, FUNDO COM BRITA, DIMENSÕES INTERNAS: 0,8X0,8X0,6 M. AF_05/2018</t>
  </si>
  <si>
    <t>1.8.3</t>
  </si>
  <si>
    <t>RASGO EM ALVENARIA PARA ELETRODUTOS COM DIAMETROS MENORES OU IGUAIS  40 MM. AF_05/2015</t>
  </si>
  <si>
    <t>1.8.4</t>
  </si>
  <si>
    <t>CHUMBAMENTO LINEAR EM ALVENARIA PARA RAMAIS/DISTRIBUIÇÃO COM DIÂMETROS MENORES OU IGUAIS A 40 MM. AF_05/2015</t>
  </si>
  <si>
    <t>1.8.5</t>
  </si>
  <si>
    <t>m3</t>
  </si>
  <si>
    <t>1.8.6</t>
  </si>
  <si>
    <t>INSTALAÇÕES HIDRÁULICAS</t>
  </si>
  <si>
    <t>ESGOTO - PVC TIGRE</t>
  </si>
  <si>
    <t>2.1.1</t>
  </si>
  <si>
    <t>CAIXA DE GORDURA PEQUENA (CAPACIDADE: 19 L), CIRCULAR, EM PVC, DIÂMETRO INTERNO= 0,3 M. AF_05/2018</t>
  </si>
  <si>
    <t>2.1.2</t>
  </si>
  <si>
    <t>CAIXA SIFONADA, PVC, DN 100 X 100 X 50 MM, JUNTA ELÁSTICA, FORNECIDA E  INSTALADA EM RAMAL DE DESCARGA OU EM RAMAL DE ESGOTO SANITÁRIO. AF_12/2014</t>
  </si>
  <si>
    <t>2.1.3</t>
  </si>
  <si>
    <t xml:space="preserve">CAIXA SIFONADA, PVC, DN 150 X 185 X 75 MM, JUNTA ELÁSTICA, FORNECIDA E   INSTALADA EM RAMAL DE DESCARGA OU EM RAMAL DE ESGOTO SANITÁRIO. AF_12/2014 </t>
  </si>
  <si>
    <t>2.1.4</t>
  </si>
  <si>
    <t>JOELHO 45 GRAUS, PVC, SERIE NORMAL, ESGOTO PREDIAL, DN 100 MM, JUNTA ELÁSTICA, FORNECIDO E INSTALADO EM RAMAL DE DESCARGA OU RAMAL DE ESGOTO SANITÁRIO. AF_12/2014</t>
  </si>
  <si>
    <t>2.1.5</t>
  </si>
  <si>
    <t>JOELHO 45 GRAUS, PVC, SERIE NORMAL, ESGOTO PREDIAL, DN 40 MM, JUNTA SOLDÁVEL, FORNECIDO E INSTALADO EM RAMAL DE DESCARGA OU RAMAL DE ESGOTO SANITÁRIO. AF_12/2014</t>
  </si>
  <si>
    <t>2.1.6</t>
  </si>
  <si>
    <t>JOELHO 45 GRAUS, PVC, SERIE NORMAL, ESGOTO PREDIAL, DN 50 MM, JUNTA ELÁSTICA, FORNECIDO E INSTALADO EM RAMAL DE DESCARGA OU RAMAL DE ESGOTO SANITÁRIO. AF_12/2014</t>
  </si>
  <si>
    <t>2.1.7</t>
  </si>
  <si>
    <t>JOELHO 45 GRAUS, PVC, SERIE NORMAL, ESGOTO PREDIAL, DN 75 MM, JUNTA ELÁSTICA, FORNECIDO E INSTALADO EM RAMAL DE DESCARGA OU RAMAL DE ESGOTO SANITÁRIO. AF_12/2014</t>
  </si>
  <si>
    <t>2.1.8</t>
  </si>
  <si>
    <t>JOELHO 90 GRAUS, PVC, SERIE NORMAL, ESGOTO PREDIAL, DN 100 MM, JUNTA ELÁSTICA, FORNECIDO E INSTALADO EM RAMAL DE DESCARGA OU RAMAL DE ESGOTO SANITÁRIO. AF_12/2014</t>
  </si>
  <si>
    <t>2.1.9</t>
  </si>
  <si>
    <t>JOELHO 90 GRAUS, PVC, SERIE NORMAL, ESGOTO PREDIAL, DN 40 MM, JUNTA SOLDÁVEL, FORNECIDO E INSTALADO EM RAMAL DE DESCARGA OU RAMAL DE ESGOTO SANITÁRIO. AF_12/2014</t>
  </si>
  <si>
    <t>2.1.10</t>
  </si>
  <si>
    <t>JOELHO 90 GRAUS, PVC, SERIE NORMAL, ESGOTO PREDIAL, DN 50 MM, JUNTA ELÁSTICA, FORNECIDO E INSTALADO EM RAMAL DE DESCARGA OU RAMAL DE ESGOTO SANITÁRIO. AF_12/2014</t>
  </si>
  <si>
    <t>2.1.11</t>
  </si>
  <si>
    <t>JOELHO 90 GRAUS, PVC, SERIE NORMAL, ESGOTO PREDIAL, DN 75 MM, JUNTA ELÁSTICA, FORNECIDO E INSTALADO EM RAMAL DE DESCARGA OU RAMAL DE ESGOTO SANITÁRIO. AF_12/2014</t>
  </si>
  <si>
    <t>2.1.12</t>
  </si>
  <si>
    <t xml:space="preserve">JUNÇÃO SIMPLES, PVC, SERIE NORMAL, ESGOTO PREDIAL, DN 100 X 100 MM, JUNTA ELÁSTICA, FORNECIDO E INSTALADO EM RAMAL DE DESCARGA OU RAMAL  DE ESGOTO SANITÁRIO. AF_12/2014
</t>
  </si>
  <si>
    <t>2.1.13</t>
  </si>
  <si>
    <t>JUNÇÃO SIMPLES, PVC, SERIE R, ÁGUA PLUVIAL, DN 75 X 75 MM, JUNTA ELÁST ICA, FORNECIDO E INSTALADO EM CONDUTORES VERTICAIS DE ÁGUAS PLUVIAIS AF_12/2014</t>
  </si>
  <si>
    <t>2.1.14</t>
  </si>
  <si>
    <t xml:space="preserve"> JUNÇÃO SIMPLES, PVC, SERIE R, ÁGUA PLUVIAL, DN 100 X 75 MM, JUNTA ELÁSTICA, FORNECIDO E INSTALADO EM RAMAL DE ENCAMINHAMENTO. AF_12/2014</t>
  </si>
  <si>
    <t>2.1.15</t>
  </si>
  <si>
    <t xml:space="preserve"> REDUÇÃO EXCÊNTRICA, PVC, SERIE R, ÁGUA PLUVIAL, DN 75 X 50 MM, JUNTA E PLÁSTICA, FORNECIDO E INSTALADO EM CONDUTORES VERTICAIS DE ÁGUAS PLUVI IS. AF_12/2014</t>
  </si>
  <si>
    <t>2.1.16</t>
  </si>
  <si>
    <t>TE, PVC, SERIE NORMAL, ESGOTO PREDIAL, DN 100 X 50 MM, JUNTA ELÁSTICA, FORNECIDO E INSTALADO EM RAMAL DE DESCARGA OU RAMAL DE ESGOTO SANITÁRIO. AF_12/2014</t>
  </si>
  <si>
    <t>2.1.17</t>
  </si>
  <si>
    <t>TE, PVC, SERIE NORMAL, ESGOTO PREDIAL, DN 50 X 50 MM, JUNTA ELÁSTICA, FORNECIDO E INSTALADO EM RAMAL DE DESCARGA OU RAMAL DE ESGOTO SANITÁRIO. AF_12/2014</t>
  </si>
  <si>
    <t>2.1.18</t>
  </si>
  <si>
    <t>TE, PVC, SERIE NORMAL, ESGOTO PREDIAL, DN 75 X 75 MM, JUNTA ELÁSTICA, FORNECIDO E INSTALADO EM RAMAL DE DESCARGA OU RAMAL DE ESGOTO SANITÁRIO. AF_12/2014</t>
  </si>
  <si>
    <t>2.1.19</t>
  </si>
  <si>
    <t>TUBO PVC, SERIE NORMAL, ESGOTO PREDIAL, DN 100 MM, FORNECIDO E INSTALADO EM RAMAL DE DESCARGA OU RAMAL DE ESGOTO SANITÁRIO. AF_12/2014</t>
  </si>
  <si>
    <t>2.1.20</t>
  </si>
  <si>
    <t>TUBO PVC, SERIE NORMAL, ESGOTO PREDIAL, DN 40 MM, FORNECIDO E INSTALADO EM RAMAL DE DESCARGA OU RAMAL DE ESGOTO SANITÁRIO. AF_12/2014</t>
  </si>
  <si>
    <t>2.1.21</t>
  </si>
  <si>
    <t>TUBO PVC, SERIE NORMAL, ESGOTO PREDIAL, DN 50 MM, FORNECIDO E INSTALADO EM RAMAL DE DESCARGA OU RAMAL DE ESGOTO SANITÁRIO. AF_12/2014</t>
  </si>
  <si>
    <t>2.1.22</t>
  </si>
  <si>
    <t>TUBO PVC, SERIE NORMAL, ESGOTO PREDIAL, DN 75 MM, FORNECIDO E INSTALADO EM RAMAL DE DESCARGA OU RAMAL DE ESGOTO SANITÁRIO. AF_12/2014</t>
  </si>
  <si>
    <t>ÁGUAS PLUVIAIS - TIGRE</t>
  </si>
  <si>
    <t>JOELHO 45 GRAUS, PVC, SERIE R, ÁGUA PLUVIAL, DN 100 MM, JUNTA ELÁSTICA  , FORNECIDO E INSTALADO EM CONDUTORES VERTICAIS DE ÁGUAS PLUVIAIS. AF_12/2014</t>
  </si>
  <si>
    <t>2.2.2</t>
  </si>
  <si>
    <t>JOELHO 45 GRAUS, PVC, SERIE R, ÁGUA PLUVIAL, DN 150 MM, JUNTA ELÁSTICA  , FORNECIDO E INSTALADO EM CONDUTORES VERTICAIS DE ÁGUAS PLUVIAIS. AF_12/2014</t>
  </si>
  <si>
    <t>2.2.3</t>
  </si>
  <si>
    <t xml:space="preserve">JOELHO 90 GRAUS, PVC, SERIE R, ÁGUA PLUVIAL, DN 100 MM, JUNTA ELÁSTICA  , FORNECIDO E INSTALADO EM CONDUTORES VERTICAIS DE ÁGUAS PLUVIAIS. AF_12/2014
 </t>
  </si>
  <si>
    <t>2.2.4</t>
  </si>
  <si>
    <t>JUNÇÃO SIMPLES, PVC, SERIE R, ÁGUA PLUVIAL, DN 150 X 100 MM, JUNTA ELÁSTICA, FORNECIDO E INSTALADO EM CONDUTORES VERTICAIS DE ÁGUAS PLUVIAIS. AF_12/2014</t>
  </si>
  <si>
    <t>2.2.5</t>
  </si>
  <si>
    <t>JUNÇÃO DUPLA, PVC, SERIE R, ÁGUA PLUVIAL, DN 100 X 100 X 100 MM, JUNTA   ELÁSTICA, FORNECIDO E INSTALADO EM RAMAL DE ENCAMINHAMENTO. AF_12/2014</t>
  </si>
  <si>
    <t>2.2.6</t>
  </si>
  <si>
    <t>REDUÇÃO EXCÊNTRICA, PVC, SERIE R, ÁGUA PLUVIAL, DN 150 X 100 MM, JUNTA ELÁSTICA, FORNECIDO E INSTALADO EM CONDUTORES VERTICAIS DE ÁGUAS PLUVIAIS. AF_12/2014</t>
  </si>
  <si>
    <t>2.2.7</t>
  </si>
  <si>
    <t xml:space="preserve">TUBO PVC, SÉRIE R, ÁGUA PLUVIAL, DN 100 MM, FORNECIDO E INSTALADO EM RAMAL DE ENCAMINHAMENTO. AF_12/2014
 </t>
  </si>
  <si>
    <t>2.2.8</t>
  </si>
  <si>
    <t>TUBO PVC, SÉRIE R, ÁGUA PLUVIAL, DN 150 MM, FORNECIDO E INSTALADO EM  CONDUTORES VERTICAIS DE ÁGUAS PLUVIAIS. AF_12/2014</t>
  </si>
  <si>
    <t>ÁGUA FRIA - TIGRE</t>
  </si>
  <si>
    <t xml:space="preserve">TUBO, PVC, SOLDÁVEL, DN 25MM, INSTALADO EM PRUMADA DE ÁGUA - FORNECIMENTO E INSTALAÇÃO. AF_12/2014 </t>
  </si>
  <si>
    <t>2.3.2</t>
  </si>
  <si>
    <t xml:space="preserve">TUBO, PVC, SOLDÁVEL, DN 32MM, INSTALADO EM PRUMADA DE ÁGUA - FORNECIMENTO E INSTALAÇÃO. AF_12/2014 </t>
  </si>
  <si>
    <t>2.3.3</t>
  </si>
  <si>
    <t xml:space="preserve">TUBO, PVC, SOLDÁVEL, DN 40MM, INSTALADO EM PRUMADA DE ÁGUA - FORNECIMENTO E INSTALAÇÃO. AF_12/2014 </t>
  </si>
  <si>
    <t>2.3.4</t>
  </si>
  <si>
    <t>JOELHO 90 GRAUS, PVC, SOLDÁVEL, DN 32MM, INSTALADO EM RAMAL OU SUB-RAMAL DE ÁGUA - FORNECIMENTO E INSTALAÇÃO. AF_12 /2014</t>
  </si>
  <si>
    <t>2.3.5</t>
  </si>
  <si>
    <t>JOELHO 90 GRAUS, PVC, SOLDÁVEL, DN 25MM, INSTALADO EM RAMAL OU SUB-RAMAL DE ÁGUA - FORNECIMENTO E INSTALAÇÃO. AF_12 /2014</t>
  </si>
  <si>
    <t>2.3.6</t>
  </si>
  <si>
    <t>TE, PVC, SOLDÁVEL, DN 25MM, INSTALADO EM RAMAL OU SUB-RAMAL DE ÁGUA FORNECIMENTO E INSTALAÇÃO. AF_12/2014</t>
  </si>
  <si>
    <t>2.3.7</t>
  </si>
  <si>
    <t>TE, PVC, SOLDÁVEL, DN 32MM, INSTALADO EM RAMAL OU SUB-RAMAL DE ÁGUA FORNECIMENTO E INSTALAÇÃO. AF_12/2014</t>
  </si>
  <si>
    <t>2.3.8</t>
  </si>
  <si>
    <t>LUVA DE REDUÇÃO, PVC, SOLDÁVEL, DN 32MM X 25MM, INSTALADO EM RAMAL OU  SUB-RAMAL DE ÁGUA - FORNECIMENTO E INSTALAÇÃO. AF_12/2014</t>
  </si>
  <si>
    <t>2.3.9</t>
  </si>
  <si>
    <t>LUVA DE REDUÇÃO, PVC, SOLDÁVEL, DN 40MM X 32MM, INSTALADO EM RAMAL OU SUB-RAMAL DE ÁGUA - FORNECIMENTO E INSTALAÇÃO. AF_12/2014</t>
  </si>
  <si>
    <t>2.3.10</t>
  </si>
  <si>
    <t>REGISTRO DE GAVETA BRUTO, LATÃO, ROSCÁVEL, 1/2", COM ACABAMENTO E CANOPLA CROMADOS. FORNECIDO E INSTALADO EM RAMAL DE ÁGUA. AF_12/2014</t>
  </si>
  <si>
    <t>GÁS</t>
  </si>
  <si>
    <t>TUBO EM COBRE RÍGIDO, DN 22 MM, CLASSE E, COM ISOLAMENTO, INSTALADO EM  PRUMADA  FORNECIMENTO E INSTALAÇÃO. AF_12/2015</t>
  </si>
  <si>
    <t xml:space="preserve">COTOVELO EM COBRE, DN 22 MM, 90 GRAUS, SEM ANEL DE SOLDA, INSTALADO EM   PRUMADA   FORNECIMENTO E INSTALAÇÃO. AF_12/2015             </t>
  </si>
  <si>
    <t xml:space="preserve">TE EM COBRE, DN 22 MM, SEM ANEL DE SOLDA, INSTALADO EM PRUMADA  FORNECIMENTO E INSTALAÇÃO. AF_12/2015
  </t>
  </si>
  <si>
    <t xml:space="preserve">CAIXA ENTERRADA HIDRÁULICA RETANGULAR, EM ALVENARIA COM BLOCOS DE CONC RETO, DIMENSÕES INTERNAS: 1X1X0,6 M PARA REDE DE ESGOTO. AF_05/2018
 </t>
  </si>
  <si>
    <t>2.5.2</t>
  </si>
  <si>
    <t>LASTRO DE VALA COM PREPARO DE FUNDO, LARGURA MENOR QUE 1,5 M, COM CAMADA DE AREIA, LANÇAMENTO MANUAL, EM LOCAL COM NÍVEL BAIXO DE INTERFERÊNCIA. AF_06/2016</t>
  </si>
  <si>
    <t>2.5.3</t>
  </si>
  <si>
    <t>2.5.4</t>
  </si>
  <si>
    <t>INSTALAÇÕES DE INCÊNDIO</t>
  </si>
  <si>
    <t>EQUIPAMENTOS</t>
  </si>
  <si>
    <t xml:space="preserve">EXTINTOR INCENDIO TP PO QUIMICO 6KG - FORNECIMENTO E INSTALACAO            </t>
  </si>
  <si>
    <t>73775/002</t>
  </si>
  <si>
    <t xml:space="preserve">EXTINTOR INCENDIO AGUA-PRESSURIZADA 10L INCL SUPORTE PAREDE CARGA COMPLETA FORNECIMENTO E COLOCACAO
 </t>
  </si>
  <si>
    <t>3.1.3</t>
  </si>
  <si>
    <t xml:space="preserve">CENTRAL DE ALARME </t>
  </si>
  <si>
    <t>SINALIZAÇÃO</t>
  </si>
  <si>
    <t>Anexo V</t>
  </si>
  <si>
    <t>PLACA DE SAIDA DE EMERGÊNCIA</t>
  </si>
  <si>
    <t>PLACA DE EXTINTOR DE INCENDIO</t>
  </si>
  <si>
    <t>PLACA DE ROTA DE FUGA</t>
  </si>
  <si>
    <t>PLACA - SETA DEGRAUS ESCADA</t>
  </si>
  <si>
    <t>PLACA DE ESCADA DE EMERGÊNCIA</t>
  </si>
  <si>
    <t>VALOR TOTAL  DA PLANILHA</t>
  </si>
  <si>
    <t xml:space="preserve">DATA: </t>
  </si>
  <si>
    <t>DATA BASE:</t>
  </si>
  <si>
    <t>PREÇO UNITÁRIO</t>
  </si>
  <si>
    <t>PREÇO 
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</si>
</sst>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R$ &quot;* #,##0.00_);_(&quot;R$ &quot;* \(#,##0.00\);_(&quot;R$ &quot;* &quot;-&quot;??_);_(@_)"/>
  </numFmts>
  <fonts count="3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color indexed="62"/>
      <name val="Times New Roman"/>
      <family val="1"/>
    </font>
    <font>
      <b/>
      <sz val="8"/>
      <name val="Arial"/>
      <family val="2"/>
    </font>
    <font>
      <sz val="11"/>
      <color indexed="8"/>
      <name val="Calibri"/>
      <family val="2"/>
    </font>
    <font>
      <b/>
      <sz val="16"/>
      <color indexed="9"/>
      <name val="Tahoma"/>
      <family val="2"/>
    </font>
    <font>
      <sz val="8"/>
      <name val="Copperplate Gothic Bold"/>
      <family val="2"/>
    </font>
    <font>
      <b/>
      <sz val="12"/>
      <color rgb="FFFF0000"/>
      <name val="Tahoma"/>
      <family val="2"/>
    </font>
    <font>
      <b/>
      <sz val="14"/>
      <color rgb="FFFF0000"/>
      <name val="Tahoma"/>
      <family val="2"/>
    </font>
    <font>
      <sz val="12"/>
      <color rgb="FFFF0000"/>
      <name val="Tahoma"/>
      <family val="2"/>
    </font>
    <font>
      <b/>
      <sz val="10"/>
      <name val="Tahoma"/>
      <family val="2"/>
    </font>
    <font>
      <b/>
      <sz val="8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b/>
      <sz val="10"/>
      <color indexed="9"/>
      <name val="Tahoma"/>
      <family val="2"/>
    </font>
    <font>
      <b/>
      <sz val="10"/>
      <color theme="0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0"/>
      <name val="Tahoma"/>
      <family val="2"/>
    </font>
    <font>
      <b/>
      <sz val="10"/>
      <color indexed="8"/>
      <name val="Tahoma"/>
      <family val="2"/>
    </font>
    <font>
      <b/>
      <sz val="12"/>
      <color indexed="9"/>
      <name val="Tahoma"/>
      <family val="2"/>
    </font>
    <font>
      <b/>
      <sz val="11"/>
      <color indexed="9"/>
      <name val="Tahoma"/>
      <family val="2"/>
    </font>
    <font>
      <sz val="10"/>
      <name val="Arial"/>
      <family val="2"/>
    </font>
    <font>
      <sz val="8"/>
      <color indexed="62"/>
      <name val="Times New Roman"/>
      <family val="1"/>
    </font>
    <font>
      <sz val="8"/>
      <color indexed="10"/>
      <name val="Arial"/>
      <family val="2"/>
    </font>
    <font>
      <sz val="8"/>
      <color indexed="10"/>
      <name val="Tahoma"/>
      <family val="2"/>
    </font>
    <font>
      <b/>
      <sz val="7"/>
      <name val="Arial"/>
      <family val="2"/>
    </font>
    <font>
      <sz val="8"/>
      <name val="Tahoma"/>
      <family val="2"/>
    </font>
    <font>
      <b/>
      <sz val="7"/>
      <name val="Tahoma"/>
      <family val="2"/>
    </font>
    <font>
      <b/>
      <sz val="12"/>
      <color theme="0"/>
      <name val="Tahoma"/>
      <family val="2"/>
    </font>
    <font>
      <b/>
      <sz val="10"/>
      <color rgb="FFFF0000"/>
      <name val="Tahoma"/>
      <family val="2"/>
    </font>
    <font>
      <sz val="10"/>
      <color rgb="FFFF0000"/>
      <name val="Tahoma"/>
      <family val="2"/>
    </font>
    <font>
      <sz val="12"/>
      <color indexed="9"/>
      <name val="Tahoma"/>
      <family val="2"/>
    </font>
    <font>
      <sz val="11"/>
      <color theme="1"/>
      <name val="Tahoma"/>
      <family val="2"/>
    </font>
    <font>
      <sz val="10"/>
      <color indexed="8"/>
      <name val="Tahoma"/>
      <family val="2"/>
    </font>
    <font>
      <b/>
      <sz val="10"/>
      <color indexed="62"/>
      <name val="Tahoma"/>
      <family val="2"/>
    </font>
    <font>
      <b/>
      <sz val="10"/>
      <color indexed="6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05">
    <xf numFmtId="0" fontId="0" fillId="0" borderId="0" xfId="0"/>
    <xf numFmtId="4" fontId="18" fillId="3" borderId="18" xfId="0" applyNumberFormat="1" applyFont="1" applyFill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4" fontId="10" fillId="4" borderId="18" xfId="0" applyNumberFormat="1" applyFont="1" applyFill="1" applyBorder="1" applyAlignment="1" applyProtection="1">
      <alignment vertical="center"/>
      <protection locked="0"/>
    </xf>
    <xf numFmtId="4" fontId="18" fillId="0" borderId="18" xfId="0" applyNumberFormat="1" applyFont="1" applyFill="1" applyBorder="1" applyAlignment="1" applyProtection="1">
      <alignment vertical="center"/>
      <protection locked="0"/>
    </xf>
    <xf numFmtId="10" fontId="10" fillId="5" borderId="18" xfId="2" applyNumberFormat="1" applyFont="1" applyFill="1" applyBorder="1" applyAlignment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4" fontId="17" fillId="0" borderId="18" xfId="0" applyNumberFormat="1" applyFont="1" applyFill="1" applyBorder="1" applyAlignment="1" applyProtection="1">
      <alignment vertical="center"/>
      <protection locked="0"/>
    </xf>
    <xf numFmtId="2" fontId="17" fillId="0" borderId="18" xfId="0" applyNumberFormat="1" applyFont="1" applyFill="1" applyBorder="1" applyAlignment="1" applyProtection="1">
      <protection locked="0"/>
    </xf>
    <xf numFmtId="0" fontId="1" fillId="0" borderId="0" xfId="0" applyFont="1" applyAlignment="1" applyProtection="1">
      <alignment vertical="center"/>
    </xf>
    <xf numFmtId="0" fontId="8" fillId="0" borderId="5" xfId="0" applyFont="1" applyFill="1" applyBorder="1" applyAlignment="1" applyProtection="1">
      <alignment horizontal="left" vertical="center"/>
    </xf>
    <xf numFmtId="0" fontId="9" fillId="0" borderId="5" xfId="0" applyFont="1" applyFill="1" applyBorder="1" applyAlignment="1" applyProtection="1">
      <alignment horizontal="centerContinuous" vertical="center"/>
    </xf>
    <xf numFmtId="0" fontId="10" fillId="0" borderId="5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left" vertical="center"/>
    </xf>
    <xf numFmtId="164" fontId="12" fillId="0" borderId="7" xfId="1" applyNumberFormat="1" applyFont="1" applyFill="1" applyBorder="1" applyAlignment="1" applyProtection="1">
      <alignment horizontal="left" vertical="center"/>
    </xf>
    <xf numFmtId="164" fontId="12" fillId="0" borderId="0" xfId="1" applyNumberFormat="1" applyFont="1" applyFill="1" applyBorder="1" applyAlignment="1" applyProtection="1">
      <alignment horizontal="left" vertical="center"/>
    </xf>
    <xf numFmtId="0" fontId="10" fillId="0" borderId="7" xfId="0" applyFont="1" applyFill="1" applyBorder="1" applyAlignment="1" applyProtection="1">
      <alignment horizontal="left" vertical="center"/>
    </xf>
    <xf numFmtId="0" fontId="16" fillId="4" borderId="7" xfId="0" quotePrefix="1" applyFont="1" applyFill="1" applyBorder="1" applyAlignment="1" applyProtection="1">
      <alignment vertical="center"/>
    </xf>
    <xf numFmtId="0" fontId="16" fillId="4" borderId="11" xfId="0" quotePrefix="1" applyFont="1" applyFill="1" applyBorder="1" applyAlignment="1" applyProtection="1">
      <alignment vertical="center"/>
    </xf>
    <xf numFmtId="0" fontId="16" fillId="4" borderId="11" xfId="0" quotePrefix="1" applyFont="1" applyFill="1" applyBorder="1" applyAlignment="1" applyProtection="1"/>
    <xf numFmtId="0" fontId="16" fillId="4" borderId="11" xfId="0" applyFont="1" applyFill="1" applyBorder="1" applyAlignment="1" applyProtection="1">
      <alignment vertical="center"/>
    </xf>
    <xf numFmtId="0" fontId="16" fillId="3" borderId="17" xfId="0" quotePrefix="1" applyFont="1" applyFill="1" applyBorder="1" applyAlignment="1" applyProtection="1">
      <alignment vertical="center"/>
    </xf>
    <xf numFmtId="0" fontId="16" fillId="3" borderId="18" xfId="0" quotePrefix="1" applyFont="1" applyFill="1" applyBorder="1" applyAlignment="1" applyProtection="1">
      <alignment vertical="center"/>
    </xf>
    <xf numFmtId="0" fontId="16" fillId="3" borderId="18" xfId="0" quotePrefix="1" applyFont="1" applyFill="1" applyBorder="1" applyAlignment="1" applyProtection="1"/>
    <xf numFmtId="0" fontId="17" fillId="3" borderId="18" xfId="0" applyFont="1" applyFill="1" applyBorder="1" applyAlignment="1" applyProtection="1">
      <alignment vertical="center"/>
    </xf>
    <xf numFmtId="0" fontId="17" fillId="0" borderId="17" xfId="0" quotePrefix="1" applyFont="1" applyBorder="1" applyAlignment="1" applyProtection="1">
      <alignment vertical="center"/>
    </xf>
    <xf numFmtId="0" fontId="17" fillId="0" borderId="18" xfId="0" applyFont="1" applyBorder="1" applyAlignment="1" applyProtection="1">
      <alignment horizontal="center" vertical="center"/>
    </xf>
    <xf numFmtId="0" fontId="17" fillId="0" borderId="18" xfId="0" quotePrefix="1" applyFont="1" applyBorder="1" applyAlignment="1" applyProtection="1">
      <alignment horizontal="justify" vertical="center" wrapText="1"/>
    </xf>
    <xf numFmtId="0" fontId="17" fillId="0" borderId="18" xfId="0" quotePrefix="1" applyFont="1" applyBorder="1" applyAlignment="1" applyProtection="1">
      <alignment vertical="center"/>
    </xf>
    <xf numFmtId="0" fontId="16" fillId="4" borderId="17" xfId="0" quotePrefix="1" applyFont="1" applyFill="1" applyBorder="1" applyAlignment="1" applyProtection="1">
      <alignment vertical="center"/>
    </xf>
    <xf numFmtId="0" fontId="16" fillId="4" borderId="18" xfId="0" quotePrefix="1" applyFont="1" applyFill="1" applyBorder="1" applyAlignment="1" applyProtection="1">
      <alignment horizontal="center" vertical="center"/>
    </xf>
    <xf numFmtId="0" fontId="16" fillId="4" borderId="18" xfId="0" quotePrefix="1" applyFont="1" applyFill="1" applyBorder="1" applyAlignment="1" applyProtection="1">
      <alignment vertical="center"/>
    </xf>
    <xf numFmtId="0" fontId="16" fillId="4" borderId="18" xfId="0" applyFont="1" applyFill="1" applyBorder="1" applyAlignment="1" applyProtection="1">
      <alignment vertical="center"/>
    </xf>
    <xf numFmtId="0" fontId="16" fillId="3" borderId="18" xfId="0" quotePrefix="1" applyFont="1" applyFill="1" applyBorder="1" applyAlignment="1" applyProtection="1">
      <alignment horizontal="center" vertical="center"/>
    </xf>
    <xf numFmtId="0" fontId="17" fillId="0" borderId="18" xfId="0" quotePrefix="1" applyFont="1" applyBorder="1" applyAlignment="1" applyProtection="1">
      <alignment horizontal="center" vertical="center"/>
    </xf>
    <xf numFmtId="0" fontId="17" fillId="0" borderId="18" xfId="0" quotePrefix="1" applyFont="1" applyBorder="1" applyAlignment="1" applyProtection="1">
      <alignment vertical="center" wrapText="1"/>
    </xf>
    <xf numFmtId="0" fontId="17" fillId="0" borderId="17" xfId="0" quotePrefix="1" applyFont="1" applyFill="1" applyBorder="1" applyAlignment="1" applyProtection="1">
      <alignment vertical="center"/>
    </xf>
    <xf numFmtId="0" fontId="17" fillId="0" borderId="18" xfId="0" quotePrefix="1" applyFont="1" applyFill="1" applyBorder="1" applyAlignment="1" applyProtection="1">
      <alignment horizontal="center" vertical="center"/>
    </xf>
    <xf numFmtId="0" fontId="17" fillId="0" borderId="18" xfId="0" quotePrefix="1" applyFont="1" applyFill="1" applyBorder="1" applyAlignment="1" applyProtection="1">
      <alignment horizontal="justify" vertical="center" wrapText="1"/>
    </xf>
    <xf numFmtId="0" fontId="17" fillId="0" borderId="18" xfId="0" quotePrefix="1" applyFont="1" applyFill="1" applyBorder="1" applyAlignment="1" applyProtection="1">
      <alignment vertical="center"/>
    </xf>
    <xf numFmtId="0" fontId="17" fillId="3" borderId="18" xfId="0" quotePrefix="1" applyFont="1" applyFill="1" applyBorder="1" applyAlignment="1" applyProtection="1">
      <alignment horizontal="center" vertical="center"/>
    </xf>
    <xf numFmtId="0" fontId="17" fillId="3" borderId="18" xfId="0" quotePrefix="1" applyFont="1" applyFill="1" applyBorder="1" applyAlignment="1" applyProtection="1">
      <alignment vertical="center"/>
    </xf>
    <xf numFmtId="0" fontId="17" fillId="0" borderId="18" xfId="0" quotePrefix="1" applyFont="1" applyFill="1" applyBorder="1" applyAlignment="1" applyProtection="1">
      <alignment horizontal="center" vertical="center" wrapText="1"/>
    </xf>
    <xf numFmtId="0" fontId="17" fillId="0" borderId="18" xfId="0" quotePrefix="1" applyFont="1" applyBorder="1" applyAlignment="1" applyProtection="1">
      <alignment horizontal="center" vertical="center" wrapText="1"/>
    </xf>
    <xf numFmtId="0" fontId="17" fillId="0" borderId="18" xfId="0" quotePrefix="1" applyFont="1" applyBorder="1" applyAlignment="1" applyProtection="1">
      <alignment horizontal="justify" vertical="top" wrapText="1"/>
    </xf>
    <xf numFmtId="0" fontId="17" fillId="0" borderId="20" xfId="0" applyFont="1" applyBorder="1" applyAlignment="1" applyProtection="1">
      <alignment horizontal="center" vertical="center"/>
    </xf>
    <xf numFmtId="0" fontId="17" fillId="0" borderId="18" xfId="0" applyFont="1" applyBorder="1" applyAlignment="1" applyProtection="1">
      <alignment horizontal="justify" vertical="top" wrapText="1"/>
    </xf>
    <xf numFmtId="0" fontId="17" fillId="0" borderId="18" xfId="0" applyFont="1" applyBorder="1" applyAlignment="1" applyProtection="1">
      <alignment vertical="center" wrapText="1"/>
    </xf>
    <xf numFmtId="0" fontId="17" fillId="0" borderId="18" xfId="0" applyFont="1" applyBorder="1" applyAlignment="1" applyProtection="1">
      <alignment vertical="center"/>
    </xf>
    <xf numFmtId="0" fontId="18" fillId="0" borderId="20" xfId="0" applyFont="1" applyFill="1" applyBorder="1" applyAlignment="1" applyProtection="1">
      <alignment horizontal="center" vertical="center"/>
    </xf>
    <xf numFmtId="0" fontId="17" fillId="0" borderId="18" xfId="0" quotePrefix="1" applyNumberFormat="1" applyFont="1" applyFill="1" applyBorder="1" applyAlignment="1" applyProtection="1">
      <alignment horizontal="justify" vertical="center" wrapText="1"/>
    </xf>
    <xf numFmtId="0" fontId="17" fillId="0" borderId="18" xfId="0" quotePrefix="1" applyFont="1" applyFill="1" applyBorder="1" applyAlignment="1" applyProtection="1">
      <alignment vertical="center" wrapText="1"/>
    </xf>
    <xf numFmtId="0" fontId="16" fillId="3" borderId="21" xfId="0" quotePrefix="1" applyFont="1" applyFill="1" applyBorder="1" applyAlignment="1" applyProtection="1">
      <alignment vertical="center"/>
    </xf>
    <xf numFmtId="0" fontId="16" fillId="4" borderId="17" xfId="0" quotePrefix="1" applyFont="1" applyFill="1" applyBorder="1" applyAlignment="1" applyProtection="1">
      <alignment horizontal="left" vertical="center"/>
    </xf>
    <xf numFmtId="0" fontId="18" fillId="0" borderId="18" xfId="0" quotePrefix="1" applyFont="1" applyFill="1" applyBorder="1" applyAlignment="1" applyProtection="1">
      <alignment horizontal="center" vertical="center" wrapText="1"/>
    </xf>
    <xf numFmtId="0" fontId="17" fillId="0" borderId="18" xfId="0" quotePrefix="1" applyFont="1" applyBorder="1" applyAlignment="1" applyProtection="1">
      <alignment horizontal="justify" vertical="center"/>
    </xf>
    <xf numFmtId="3" fontId="20" fillId="2" borderId="17" xfId="0" applyNumberFormat="1" applyFont="1" applyFill="1" applyBorder="1" applyAlignment="1" applyProtection="1">
      <alignment vertical="center"/>
    </xf>
    <xf numFmtId="3" fontId="20" fillId="2" borderId="18" xfId="0" applyNumberFormat="1" applyFont="1" applyFill="1" applyBorder="1" applyAlignment="1" applyProtection="1">
      <alignment vertical="center"/>
    </xf>
    <xf numFmtId="3" fontId="20" fillId="0" borderId="17" xfId="0" applyNumberFormat="1" applyFont="1" applyFill="1" applyBorder="1" applyAlignment="1" applyProtection="1">
      <alignment vertical="center"/>
    </xf>
    <xf numFmtId="3" fontId="20" fillId="0" borderId="18" xfId="0" applyNumberFormat="1" applyFont="1" applyFill="1" applyBorder="1" applyAlignment="1" applyProtection="1">
      <alignment vertical="center"/>
    </xf>
    <xf numFmtId="0" fontId="10" fillId="4" borderId="17" xfId="0" applyFont="1" applyFill="1" applyBorder="1" applyAlignment="1" applyProtection="1">
      <alignment vertical="center"/>
    </xf>
    <xf numFmtId="0" fontId="10" fillId="4" borderId="18" xfId="0" applyFont="1" applyFill="1" applyBorder="1" applyAlignment="1" applyProtection="1">
      <alignment vertical="center"/>
    </xf>
    <xf numFmtId="0" fontId="10" fillId="4" borderId="18" xfId="0" applyFont="1" applyFill="1" applyBorder="1" applyAlignment="1" applyProtection="1">
      <alignment horizontal="left" vertical="center"/>
    </xf>
    <xf numFmtId="0" fontId="18" fillId="0" borderId="17" xfId="0" applyFont="1" applyBorder="1" applyAlignment="1" applyProtection="1">
      <alignment vertical="center"/>
    </xf>
    <xf numFmtId="0" fontId="18" fillId="0" borderId="18" xfId="0" applyFont="1" applyBorder="1" applyAlignment="1" applyProtection="1">
      <alignment vertical="center"/>
    </xf>
    <xf numFmtId="3" fontId="20" fillId="2" borderId="23" xfId="0" applyNumberFormat="1" applyFont="1" applyFill="1" applyBorder="1" applyAlignment="1" applyProtection="1">
      <alignment vertical="center"/>
    </xf>
    <xf numFmtId="3" fontId="20" fillId="2" borderId="14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5" fillId="2" borderId="12" xfId="0" applyNumberFormat="1" applyFont="1" applyFill="1" applyBorder="1" applyAlignment="1" applyProtection="1">
      <alignment horizontal="center" vertical="center"/>
    </xf>
    <xf numFmtId="4" fontId="15" fillId="2" borderId="14" xfId="0" applyNumberFormat="1" applyFont="1" applyFill="1" applyBorder="1" applyAlignment="1" applyProtection="1">
      <alignment horizontal="center" vertical="center"/>
    </xf>
    <xf numFmtId="4" fontId="15" fillId="2" borderId="15" xfId="0" applyNumberFormat="1" applyFont="1" applyFill="1" applyBorder="1" applyAlignment="1" applyProtection="1">
      <alignment horizontal="center" vertical="center"/>
    </xf>
    <xf numFmtId="4" fontId="16" fillId="4" borderId="16" xfId="0" applyNumberFormat="1" applyFont="1" applyFill="1" applyBorder="1" applyAlignment="1" applyProtection="1">
      <alignment vertical="center"/>
    </xf>
    <xf numFmtId="4" fontId="18" fillId="3" borderId="19" xfId="0" applyNumberFormat="1" applyFont="1" applyFill="1" applyBorder="1" applyAlignment="1" applyProtection="1">
      <alignment vertical="center"/>
    </xf>
    <xf numFmtId="4" fontId="18" fillId="0" borderId="19" xfId="0" applyNumberFormat="1" applyFont="1" applyFill="1" applyBorder="1" applyAlignment="1" applyProtection="1">
      <alignment vertical="center"/>
    </xf>
    <xf numFmtId="4" fontId="10" fillId="4" borderId="19" xfId="0" applyNumberFormat="1" applyFont="1" applyFill="1" applyBorder="1" applyAlignment="1" applyProtection="1">
      <alignment vertical="center"/>
    </xf>
    <xf numFmtId="4" fontId="21" fillId="2" borderId="19" xfId="0" applyNumberFormat="1" applyFont="1" applyFill="1" applyBorder="1" applyAlignment="1" applyProtection="1">
      <alignment vertical="center"/>
    </xf>
    <xf numFmtId="4" fontId="20" fillId="0" borderId="19" xfId="0" applyNumberFormat="1" applyFont="1" applyFill="1" applyBorder="1" applyAlignment="1" applyProtection="1">
      <alignment vertical="center"/>
    </xf>
    <xf numFmtId="4" fontId="21" fillId="2" borderId="24" xfId="0" applyNumberFormat="1" applyFont="1" applyFill="1" applyBorder="1" applyAlignment="1" applyProtection="1">
      <alignment vertical="center"/>
    </xf>
    <xf numFmtId="4" fontId="17" fillId="3" borderId="18" xfId="0" applyNumberFormat="1" applyFont="1" applyFill="1" applyBorder="1" applyAlignment="1" applyProtection="1">
      <alignment vertical="center"/>
    </xf>
    <xf numFmtId="4" fontId="17" fillId="0" borderId="18" xfId="0" applyNumberFormat="1" applyFont="1" applyBorder="1" applyAlignment="1" applyProtection="1">
      <alignment vertical="center"/>
    </xf>
    <xf numFmtId="4" fontId="16" fillId="4" borderId="18" xfId="0" applyNumberFormat="1" applyFont="1" applyFill="1" applyBorder="1" applyAlignment="1" applyProtection="1">
      <alignment vertical="center"/>
    </xf>
    <xf numFmtId="4" fontId="17" fillId="0" borderId="18" xfId="0" applyNumberFormat="1" applyFont="1" applyFill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4" fontId="10" fillId="4" borderId="18" xfId="0" applyNumberFormat="1" applyFont="1" applyFill="1" applyBorder="1" applyAlignment="1" applyProtection="1">
      <alignment vertical="center"/>
    </xf>
    <xf numFmtId="4" fontId="18" fillId="0" borderId="18" xfId="0" applyNumberFormat="1" applyFont="1" applyBorder="1" applyAlignment="1" applyProtection="1">
      <alignment vertical="center"/>
    </xf>
    <xf numFmtId="4" fontId="30" fillId="4" borderId="18" xfId="0" applyNumberFormat="1" applyFont="1" applyFill="1" applyBorder="1" applyAlignment="1" applyProtection="1">
      <alignment vertical="center"/>
      <protection locked="0"/>
    </xf>
    <xf numFmtId="4" fontId="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/>
    </xf>
    <xf numFmtId="4" fontId="3" fillId="0" borderId="0" xfId="0" applyNumberFormat="1" applyFont="1" applyAlignment="1" applyProtection="1">
      <alignment horizontal="center" vertical="center"/>
    </xf>
    <xf numFmtId="4" fontId="3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1" fillId="3" borderId="6" xfId="0" applyFont="1" applyFill="1" applyBorder="1" applyAlignment="1" applyProtection="1">
      <alignment horizontal="center" vertical="center"/>
    </xf>
    <xf numFmtId="0" fontId="11" fillId="3" borderId="8" xfId="0" applyFont="1" applyFill="1" applyBorder="1" applyAlignment="1" applyProtection="1">
      <alignment horizontal="center" vertical="center"/>
    </xf>
    <xf numFmtId="4" fontId="10" fillId="4" borderId="11" xfId="0" applyNumberFormat="1" applyFont="1" applyFill="1" applyBorder="1" applyAlignment="1" applyProtection="1">
      <alignment vertical="center"/>
    </xf>
    <xf numFmtId="4" fontId="18" fillId="3" borderId="18" xfId="0" applyNumberFormat="1" applyFont="1" applyFill="1" applyBorder="1" applyAlignment="1" applyProtection="1">
      <alignment vertical="center"/>
    </xf>
    <xf numFmtId="4" fontId="18" fillId="0" borderId="18" xfId="0" applyNumberFormat="1" applyFont="1" applyFill="1" applyBorder="1" applyAlignment="1" applyProtection="1">
      <alignment vertical="center"/>
    </xf>
    <xf numFmtId="4" fontId="14" fillId="2" borderId="18" xfId="0" applyNumberFormat="1" applyFont="1" applyFill="1" applyBorder="1" applyAlignment="1" applyProtection="1">
      <alignment vertical="center"/>
    </xf>
    <xf numFmtId="3" fontId="14" fillId="0" borderId="18" xfId="0" applyNumberFormat="1" applyFont="1" applyFill="1" applyBorder="1" applyAlignment="1" applyProtection="1">
      <alignment vertical="center"/>
    </xf>
    <xf numFmtId="4" fontId="20" fillId="2" borderId="14" xfId="0" applyNumberFormat="1" applyFont="1" applyFill="1" applyBorder="1" applyAlignment="1" applyProtection="1">
      <alignment vertical="center"/>
    </xf>
    <xf numFmtId="4" fontId="18" fillId="0" borderId="0" xfId="0" applyNumberFormat="1" applyFont="1" applyFill="1" applyAlignment="1" applyProtection="1">
      <alignment vertical="center"/>
    </xf>
    <xf numFmtId="4" fontId="18" fillId="0" borderId="0" xfId="0" applyNumberFormat="1" applyFont="1" applyFill="1" applyAlignment="1" applyProtection="1">
      <alignment horizontal="center" vertical="center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4" fontId="18" fillId="0" borderId="0" xfId="0" applyNumberFormat="1" applyFont="1" applyAlignment="1" applyProtection="1">
      <alignment horizontal="center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4" fontId="22" fillId="0" borderId="0" xfId="0" applyNumberFormat="1" applyFont="1" applyAlignment="1" applyProtection="1">
      <alignment horizontal="center" vertical="center"/>
    </xf>
    <xf numFmtId="4" fontId="1" fillId="0" borderId="0" xfId="0" applyNumberFormat="1" applyFont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4" fontId="24" fillId="0" borderId="0" xfId="0" applyNumberFormat="1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center"/>
    </xf>
    <xf numFmtId="4" fontId="25" fillId="0" borderId="0" xfId="0" applyNumberFormat="1" applyFont="1" applyFill="1" applyBorder="1" applyAlignment="1" applyProtection="1">
      <alignment horizontal="center" vertical="center"/>
    </xf>
    <xf numFmtId="4" fontId="10" fillId="0" borderId="0" xfId="0" applyNumberFormat="1" applyFont="1" applyFill="1" applyBorder="1" applyAlignment="1" applyProtection="1">
      <alignment vertical="center"/>
    </xf>
    <xf numFmtId="0" fontId="9" fillId="0" borderId="5" xfId="0" applyFont="1" applyFill="1" applyBorder="1" applyAlignment="1" applyProtection="1">
      <alignment horizontal="center" vertical="center"/>
    </xf>
    <xf numFmtId="4" fontId="9" fillId="0" borderId="5" xfId="0" applyNumberFormat="1" applyFont="1" applyFill="1" applyBorder="1" applyAlignment="1" applyProtection="1">
      <alignment horizontal="centerContinuous" vertical="center"/>
    </xf>
    <xf numFmtId="4" fontId="27" fillId="0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4" fontId="13" fillId="0" borderId="0" xfId="0" applyNumberFormat="1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10" fillId="0" borderId="26" xfId="0" applyFont="1" applyFill="1" applyBorder="1" applyAlignment="1" applyProtection="1">
      <alignment horizontal="left" vertical="center"/>
    </xf>
    <xf numFmtId="0" fontId="10" fillId="0" borderId="27" xfId="0" applyFont="1" applyFill="1" applyBorder="1" applyAlignment="1" applyProtection="1">
      <alignment horizontal="left" vertical="center"/>
    </xf>
    <xf numFmtId="0" fontId="10" fillId="0" borderId="27" xfId="0" applyFont="1" applyFill="1" applyBorder="1" applyAlignment="1" applyProtection="1">
      <alignment vertical="center"/>
    </xf>
    <xf numFmtId="0" fontId="29" fillId="2" borderId="7" xfId="0" applyFont="1" applyFill="1" applyBorder="1" applyAlignment="1" applyProtection="1">
      <alignment horizontal="left"/>
    </xf>
    <xf numFmtId="0" fontId="29" fillId="2" borderId="31" xfId="0" applyFont="1" applyFill="1" applyBorder="1" applyAlignment="1" applyProtection="1">
      <alignment horizontal="left"/>
    </xf>
    <xf numFmtId="0" fontId="29" fillId="2" borderId="0" xfId="0" applyFont="1" applyFill="1" applyBorder="1" applyAlignment="1" applyProtection="1">
      <alignment horizontal="left"/>
    </xf>
    <xf numFmtId="4" fontId="15" fillId="2" borderId="32" xfId="0" applyNumberFormat="1" applyFont="1" applyFill="1" applyBorder="1" applyAlignment="1" applyProtection="1">
      <alignment vertical="center"/>
    </xf>
    <xf numFmtId="4" fontId="29" fillId="2" borderId="16" xfId="0" applyNumberFormat="1" applyFont="1" applyFill="1" applyBorder="1" applyAlignment="1" applyProtection="1">
      <alignment vertical="center"/>
    </xf>
    <xf numFmtId="0" fontId="27" fillId="0" borderId="0" xfId="0" applyFont="1" applyFill="1" applyAlignment="1" applyProtection="1">
      <alignment vertical="center"/>
    </xf>
    <xf numFmtId="0" fontId="16" fillId="4" borderId="20" xfId="0" quotePrefix="1" applyFont="1" applyFill="1" applyBorder="1" applyAlignment="1" applyProtection="1">
      <alignment vertical="center"/>
    </xf>
    <xf numFmtId="0" fontId="17" fillId="4" borderId="18" xfId="0" applyFont="1" applyFill="1" applyBorder="1" applyAlignment="1" applyProtection="1">
      <alignment horizontal="center" vertical="center"/>
    </xf>
    <xf numFmtId="4" fontId="17" fillId="4" borderId="18" xfId="0" applyNumberFormat="1" applyFont="1" applyFill="1" applyBorder="1" applyAlignment="1" applyProtection="1">
      <alignment vertical="center"/>
    </xf>
    <xf numFmtId="4" fontId="31" fillId="0" borderId="0" xfId="0" applyNumberFormat="1" applyFont="1" applyFill="1" applyAlignment="1" applyProtection="1">
      <alignment vertical="center"/>
    </xf>
    <xf numFmtId="0" fontId="18" fillId="0" borderId="20" xfId="0" quotePrefix="1" applyFont="1" applyFill="1" applyBorder="1" applyAlignment="1" applyProtection="1">
      <alignment vertical="center"/>
    </xf>
    <xf numFmtId="0" fontId="17" fillId="0" borderId="18" xfId="0" applyFont="1" applyBorder="1" applyAlignment="1" applyProtection="1">
      <alignment horizontal="justify" vertical="top"/>
    </xf>
    <xf numFmtId="0" fontId="17" fillId="0" borderId="18" xfId="0" applyFont="1" applyFill="1" applyBorder="1" applyAlignment="1" applyProtection="1">
      <alignment horizontal="center" vertical="center"/>
    </xf>
    <xf numFmtId="0" fontId="17" fillId="0" borderId="18" xfId="0" applyFont="1" applyBorder="1" applyAlignment="1" applyProtection="1">
      <alignment horizontal="justify" vertical="center"/>
    </xf>
    <xf numFmtId="4" fontId="31" fillId="0" borderId="19" xfId="0" applyNumberFormat="1" applyFont="1" applyFill="1" applyBorder="1" applyAlignment="1" applyProtection="1">
      <alignment vertical="center"/>
    </xf>
    <xf numFmtId="0" fontId="10" fillId="4" borderId="20" xfId="0" quotePrefix="1" applyFont="1" applyFill="1" applyBorder="1" applyAlignment="1" applyProtection="1">
      <alignment vertical="center"/>
    </xf>
    <xf numFmtId="0" fontId="17" fillId="0" borderId="17" xfId="0" applyFont="1" applyBorder="1" applyAlignment="1" applyProtection="1">
      <alignment vertical="center"/>
    </xf>
    <xf numFmtId="0" fontId="17" fillId="0" borderId="20" xfId="0" applyFont="1" applyFill="1" applyBorder="1" applyAlignment="1" applyProtection="1">
      <alignment horizontal="center" vertical="center"/>
    </xf>
    <xf numFmtId="0" fontId="17" fillId="0" borderId="18" xfId="0" applyFont="1" applyBorder="1" applyAlignment="1" applyProtection="1">
      <alignment horizontal="justify" vertical="center" wrapText="1"/>
    </xf>
    <xf numFmtId="0" fontId="17" fillId="0" borderId="20" xfId="0" applyFont="1" applyBorder="1" applyAlignment="1" applyProtection="1">
      <alignment vertical="center"/>
    </xf>
    <xf numFmtId="0" fontId="16" fillId="4" borderId="20" xfId="0" quotePrefix="1" applyFont="1" applyFill="1" applyBorder="1" applyAlignment="1" applyProtection="1">
      <alignment horizontal="center" vertical="center"/>
    </xf>
    <xf numFmtId="0" fontId="29" fillId="2" borderId="17" xfId="0" applyFont="1" applyFill="1" applyBorder="1" applyAlignment="1" applyProtection="1">
      <alignment horizontal="left"/>
    </xf>
    <xf numFmtId="0" fontId="29" fillId="2" borderId="20" xfId="0" applyFont="1" applyFill="1" applyBorder="1" applyAlignment="1" applyProtection="1">
      <alignment horizontal="left"/>
    </xf>
    <xf numFmtId="4" fontId="29" fillId="2" borderId="19" xfId="0" applyNumberFormat="1" applyFont="1" applyFill="1" applyBorder="1" applyAlignment="1" applyProtection="1">
      <alignment vertical="center"/>
    </xf>
    <xf numFmtId="0" fontId="29" fillId="2" borderId="20" xfId="0" applyFont="1" applyFill="1" applyBorder="1" applyAlignment="1" applyProtection="1">
      <alignment horizontal="center"/>
    </xf>
    <xf numFmtId="0" fontId="17" fillId="0" borderId="20" xfId="0" applyFont="1" applyBorder="1" applyAlignment="1" applyProtection="1">
      <alignment horizontal="center" vertical="center" wrapText="1"/>
    </xf>
    <xf numFmtId="3" fontId="20" fillId="2" borderId="17" xfId="0" applyNumberFormat="1" applyFont="1" applyFill="1" applyBorder="1" applyAlignment="1" applyProtection="1">
      <alignment horizontal="center" vertical="center"/>
    </xf>
    <xf numFmtId="3" fontId="20" fillId="2" borderId="20" xfId="0" applyNumberFormat="1" applyFont="1" applyFill="1" applyBorder="1" applyAlignment="1" applyProtection="1">
      <alignment horizontal="center" vertical="center"/>
    </xf>
    <xf numFmtId="3" fontId="20" fillId="2" borderId="18" xfId="0" applyNumberFormat="1" applyFont="1" applyFill="1" applyBorder="1" applyAlignment="1" applyProtection="1">
      <alignment horizontal="left" vertical="center"/>
    </xf>
    <xf numFmtId="3" fontId="32" fillId="2" borderId="18" xfId="0" applyNumberFormat="1" applyFont="1" applyFill="1" applyBorder="1" applyAlignment="1" applyProtection="1">
      <alignment horizontal="center" vertical="center"/>
    </xf>
    <xf numFmtId="4" fontId="20" fillId="2" borderId="18" xfId="0" applyNumberFormat="1" applyFont="1" applyFill="1" applyBorder="1" applyAlignment="1" applyProtection="1">
      <alignment horizontal="center" vertical="center"/>
    </xf>
    <xf numFmtId="4" fontId="10" fillId="2" borderId="18" xfId="0" applyNumberFormat="1" applyFont="1" applyFill="1" applyBorder="1" applyAlignment="1" applyProtection="1">
      <alignment horizontal="center" vertical="center"/>
    </xf>
    <xf numFmtId="4" fontId="29" fillId="2" borderId="19" xfId="0" applyNumberFormat="1" applyFont="1" applyFill="1" applyBorder="1" applyAlignment="1" applyProtection="1">
      <alignment horizontal="right" vertical="center"/>
    </xf>
    <xf numFmtId="10" fontId="11" fillId="0" borderId="0" xfId="2" applyNumberFormat="1" applyFont="1" applyFill="1" applyAlignment="1" applyProtection="1">
      <alignment horizontal="center" vertical="center"/>
    </xf>
    <xf numFmtId="4" fontId="27" fillId="0" borderId="0" xfId="0" applyNumberFormat="1" applyFont="1" applyFill="1" applyAlignment="1" applyProtection="1">
      <alignment vertical="center"/>
    </xf>
    <xf numFmtId="4" fontId="18" fillId="0" borderId="0" xfId="0" applyNumberFormat="1" applyFont="1" applyProtection="1"/>
    <xf numFmtId="4" fontId="33" fillId="0" borderId="0" xfId="0" applyNumberFormat="1" applyFont="1" applyProtection="1"/>
    <xf numFmtId="0" fontId="34" fillId="0" borderId="0" xfId="0" applyFont="1" applyProtection="1"/>
    <xf numFmtId="4" fontId="31" fillId="0" borderId="0" xfId="0" applyNumberFormat="1" applyFont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4" fontId="10" fillId="2" borderId="18" xfId="0" applyNumberFormat="1" applyFont="1" applyFill="1" applyBorder="1" applyAlignment="1" applyProtection="1">
      <alignment vertical="center"/>
      <protection locked="0"/>
    </xf>
    <xf numFmtId="0" fontId="28" fillId="3" borderId="16" xfId="0" applyFont="1" applyFill="1" applyBorder="1" applyAlignment="1" applyProtection="1">
      <alignment horizontal="center" vertical="center"/>
      <protection locked="0"/>
    </xf>
    <xf numFmtId="0" fontId="28" fillId="3" borderId="28" xfId="0" applyFont="1" applyFill="1" applyBorder="1" applyAlignment="1" applyProtection="1">
      <alignment horizontal="center" vertical="center"/>
      <protection locked="0"/>
    </xf>
    <xf numFmtId="0" fontId="14" fillId="2" borderId="18" xfId="0" applyFont="1" applyFill="1" applyBorder="1" applyAlignment="1" applyProtection="1">
      <alignment horizontal="center" vertical="center"/>
    </xf>
    <xf numFmtId="0" fontId="35" fillId="0" borderId="18" xfId="0" applyFont="1" applyBorder="1" applyAlignment="1" applyProtection="1">
      <alignment horizontal="left" vertical="center"/>
      <protection locked="0"/>
    </xf>
    <xf numFmtId="164" fontId="5" fillId="2" borderId="1" xfId="1" applyNumberFormat="1" applyFont="1" applyFill="1" applyBorder="1" applyAlignment="1" applyProtection="1">
      <alignment horizontal="center" vertical="center"/>
    </xf>
    <xf numFmtId="164" fontId="5" fillId="2" borderId="2" xfId="1" applyNumberFormat="1" applyFont="1" applyFill="1" applyBorder="1" applyAlignment="1" applyProtection="1">
      <alignment horizontal="center" vertical="center"/>
    </xf>
    <xf numFmtId="164" fontId="5" fillId="2" borderId="3" xfId="1" applyNumberFormat="1" applyFont="1" applyFill="1" applyBorder="1" applyAlignment="1" applyProtection="1">
      <alignment horizontal="center" vertical="center"/>
    </xf>
    <xf numFmtId="4" fontId="10" fillId="0" borderId="0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right" vertical="center"/>
    </xf>
    <xf numFmtId="0" fontId="14" fillId="2" borderId="10" xfId="0" applyFont="1" applyFill="1" applyBorder="1" applyAlignment="1" applyProtection="1">
      <alignment horizontal="center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11" xfId="0" applyFont="1" applyFill="1" applyBorder="1" applyAlignment="1" applyProtection="1">
      <alignment horizontal="center" vertical="center"/>
    </xf>
    <xf numFmtId="0" fontId="14" fillId="2" borderId="14" xfId="0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4" xfId="0" applyNumberFormat="1" applyFont="1" applyFill="1" applyBorder="1" applyAlignment="1" applyProtection="1">
      <alignment horizontal="center" vertical="center"/>
    </xf>
    <xf numFmtId="0" fontId="29" fillId="2" borderId="18" xfId="0" applyFont="1" applyFill="1" applyBorder="1" applyAlignment="1" applyProtection="1">
      <alignment horizontal="left" vertical="center"/>
    </xf>
    <xf numFmtId="0" fontId="14" fillId="2" borderId="33" xfId="0" applyFont="1" applyFill="1" applyBorder="1" applyAlignment="1" applyProtection="1">
      <alignment horizontal="center" vertical="center"/>
    </xf>
    <xf numFmtId="0" fontId="14" fillId="2" borderId="34" xfId="0" applyFont="1" applyFill="1" applyBorder="1" applyAlignment="1" applyProtection="1">
      <alignment horizontal="center" vertical="center"/>
    </xf>
    <xf numFmtId="0" fontId="14" fillId="2" borderId="35" xfId="0" applyFont="1" applyFill="1" applyBorder="1" applyAlignment="1" applyProtection="1">
      <alignment horizontal="center" vertical="center"/>
    </xf>
    <xf numFmtId="0" fontId="35" fillId="0" borderId="18" xfId="0" applyFont="1" applyBorder="1" applyAlignment="1" applyProtection="1">
      <alignment vertical="center"/>
      <protection locked="0"/>
    </xf>
    <xf numFmtId="4" fontId="26" fillId="3" borderId="25" xfId="0" applyNumberFormat="1" applyFont="1" applyFill="1" applyBorder="1" applyAlignment="1" applyProtection="1">
      <alignment horizontal="center" vertical="center"/>
    </xf>
    <xf numFmtId="4" fontId="26" fillId="3" borderId="16" xfId="0" applyNumberFormat="1" applyFont="1" applyFill="1" applyBorder="1" applyAlignment="1" applyProtection="1">
      <alignment horizontal="center" vertical="center"/>
    </xf>
    <xf numFmtId="4" fontId="10" fillId="0" borderId="27" xfId="0" applyNumberFormat="1" applyFont="1" applyFill="1" applyBorder="1" applyAlignment="1" applyProtection="1">
      <alignment horizontal="right" vertical="center"/>
    </xf>
    <xf numFmtId="0" fontId="10" fillId="0" borderId="27" xfId="0" applyFont="1" applyFill="1" applyBorder="1" applyAlignment="1" applyProtection="1">
      <alignment horizontal="right" vertical="center"/>
    </xf>
    <xf numFmtId="0" fontId="14" fillId="2" borderId="29" xfId="0" applyFont="1" applyFill="1" applyBorder="1" applyAlignment="1" applyProtection="1">
      <alignment horizontal="center" vertical="center"/>
    </xf>
    <xf numFmtId="0" fontId="14" fillId="2" borderId="30" xfId="0" applyFont="1" applyFill="1" applyBorder="1" applyAlignment="1" applyProtection="1">
      <alignment horizontal="center" vertical="center"/>
    </xf>
    <xf numFmtId="4" fontId="14" fillId="2" borderId="30" xfId="0" applyNumberFormat="1" applyFont="1" applyFill="1" applyBorder="1" applyAlignment="1" applyProtection="1">
      <alignment horizontal="center" vertical="center"/>
    </xf>
    <xf numFmtId="0" fontId="36" fillId="0" borderId="18" xfId="0" applyFont="1" applyBorder="1" applyAlignment="1" applyProtection="1">
      <alignment vertical="center"/>
      <protection locked="0"/>
    </xf>
    <xf numFmtId="4" fontId="15" fillId="2" borderId="36" xfId="0" applyNumberFormat="1" applyFont="1" applyFill="1" applyBorder="1" applyAlignment="1" applyProtection="1">
      <alignment horizontal="center" vertical="center" wrapText="1"/>
    </xf>
    <xf numFmtId="4" fontId="15" fillId="2" borderId="14" xfId="0" applyNumberFormat="1" applyFont="1" applyFill="1" applyBorder="1" applyAlignment="1" applyProtection="1">
      <alignment horizontal="center" vertical="center" wrapText="1"/>
    </xf>
    <xf numFmtId="4" fontId="15" fillId="2" borderId="37" xfId="0" applyNumberFormat="1" applyFont="1" applyFill="1" applyBorder="1" applyAlignment="1" applyProtection="1">
      <alignment horizontal="center" vertical="center" wrapText="1"/>
    </xf>
    <xf numFmtId="4" fontId="15" fillId="2" borderId="15" xfId="0" applyNumberFormat="1" applyFont="1" applyFill="1" applyBorder="1" applyAlignment="1" applyProtection="1">
      <alignment horizontal="center" vertical="center"/>
    </xf>
    <xf numFmtId="0" fontId="29" fillId="2" borderId="32" xfId="0" applyFont="1" applyFill="1" applyBorder="1" applyAlignment="1" applyProtection="1">
      <alignment horizontal="left" vertical="center"/>
    </xf>
  </cellXfs>
  <cellStyles count="3">
    <cellStyle name="Moeda 2" xfId="1" xr:uid="{E36815B2-C31A-4474-B33C-339ACF74A236}"/>
    <cellStyle name="Normal" xfId="0" builtinId="0"/>
    <cellStyle name="Porcentagem 2" xfId="2" xr:uid="{59BBE3E5-C33B-47BD-9E67-D26401B9E6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ilson.souza\AppData\Local\Microsoft\Windows\Temporary%20Internet%20Files\Content.Outlook\NCKGDFEE\GSZPRSB079-PlanilhaOr&#231;-CBC-Amplia&#231;&#227;o%20Administracao_Sinapi_Ap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Orc"/>
      <sheetName val="Plan Instalacoes"/>
    </sheetNames>
    <sheetDataSet>
      <sheetData sheetId="0">
        <row r="6">
          <cell r="A6" t="str">
            <v xml:space="preserve"> OBRA : AMPLIAÇÃO DA SEDE ADMINISTRATIVA.</v>
          </cell>
        </row>
        <row r="7">
          <cell r="A7" t="str">
            <v>LOCAL : RUA AÇAÍ, 566 - BAIRRO DAS PALMEIRAS - CAMPINAS - SP.</v>
          </cell>
        </row>
        <row r="8">
          <cell r="A8" t="str">
            <v>CLIENTE :  COMITÊ BRASILEIRO DE CLUBES - CBC.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3FE31-8B52-4F75-93AE-341DA3E27D98}">
  <sheetPr>
    <tabColor rgb="FF00B050"/>
  </sheetPr>
  <dimension ref="A1:I465"/>
  <sheetViews>
    <sheetView showZeros="0" tabSelected="1" zoomScaleNormal="100" workbookViewId="0">
      <selection activeCell="G193" sqref="G193"/>
    </sheetView>
  </sheetViews>
  <sheetFormatPr defaultRowHeight="11.25" x14ac:dyDescent="0.25"/>
  <cols>
    <col min="1" max="1" width="7" style="10" customWidth="1"/>
    <col min="2" max="2" width="8" style="10" customWidth="1"/>
    <col min="3" max="3" width="9.28515625" style="10" customWidth="1"/>
    <col min="4" max="4" width="61.140625" style="93" customWidth="1"/>
    <col min="5" max="5" width="7.85546875" style="115" customWidth="1"/>
    <col min="6" max="6" width="8.5703125" style="115" customWidth="1"/>
    <col min="7" max="7" width="10.28515625" style="115" customWidth="1"/>
    <col min="8" max="8" width="17.5703125" style="93" customWidth="1"/>
    <col min="9" max="9" width="9.28515625" style="10" bestFit="1" customWidth="1"/>
    <col min="10" max="10" width="10.7109375" style="10" customWidth="1"/>
    <col min="11" max="255" width="9.140625" style="10"/>
    <col min="256" max="256" width="7" style="10" customWidth="1"/>
    <col min="257" max="257" width="8" style="10" customWidth="1"/>
    <col min="258" max="258" width="9.28515625" style="10" customWidth="1"/>
    <col min="259" max="259" width="61.140625" style="10" customWidth="1"/>
    <col min="260" max="260" width="7.85546875" style="10" customWidth="1"/>
    <col min="261" max="261" width="8.5703125" style="10" customWidth="1"/>
    <col min="262" max="262" width="10.28515625" style="10" customWidth="1"/>
    <col min="263" max="263" width="17.5703125" style="10" customWidth="1"/>
    <col min="264" max="264" width="17.28515625" style="10" customWidth="1"/>
    <col min="265" max="265" width="9.28515625" style="10" bestFit="1" customWidth="1"/>
    <col min="266" max="266" width="10.7109375" style="10" customWidth="1"/>
    <col min="267" max="511" width="9.140625" style="10"/>
    <col min="512" max="512" width="7" style="10" customWidth="1"/>
    <col min="513" max="513" width="8" style="10" customWidth="1"/>
    <col min="514" max="514" width="9.28515625" style="10" customWidth="1"/>
    <col min="515" max="515" width="61.140625" style="10" customWidth="1"/>
    <col min="516" max="516" width="7.85546875" style="10" customWidth="1"/>
    <col min="517" max="517" width="8.5703125" style="10" customWidth="1"/>
    <col min="518" max="518" width="10.28515625" style="10" customWidth="1"/>
    <col min="519" max="519" width="17.5703125" style="10" customWidth="1"/>
    <col min="520" max="520" width="17.28515625" style="10" customWidth="1"/>
    <col min="521" max="521" width="9.28515625" style="10" bestFit="1" customWidth="1"/>
    <col min="522" max="522" width="10.7109375" style="10" customWidth="1"/>
    <col min="523" max="767" width="9.140625" style="10"/>
    <col min="768" max="768" width="7" style="10" customWidth="1"/>
    <col min="769" max="769" width="8" style="10" customWidth="1"/>
    <col min="770" max="770" width="9.28515625" style="10" customWidth="1"/>
    <col min="771" max="771" width="61.140625" style="10" customWidth="1"/>
    <col min="772" max="772" width="7.85546875" style="10" customWidth="1"/>
    <col min="773" max="773" width="8.5703125" style="10" customWidth="1"/>
    <col min="774" max="774" width="10.28515625" style="10" customWidth="1"/>
    <col min="775" max="775" width="17.5703125" style="10" customWidth="1"/>
    <col min="776" max="776" width="17.28515625" style="10" customWidth="1"/>
    <col min="777" max="777" width="9.28515625" style="10" bestFit="1" customWidth="1"/>
    <col min="778" max="778" width="10.7109375" style="10" customWidth="1"/>
    <col min="779" max="1023" width="9.140625" style="10"/>
    <col min="1024" max="1024" width="7" style="10" customWidth="1"/>
    <col min="1025" max="1025" width="8" style="10" customWidth="1"/>
    <col min="1026" max="1026" width="9.28515625" style="10" customWidth="1"/>
    <col min="1027" max="1027" width="61.140625" style="10" customWidth="1"/>
    <col min="1028" max="1028" width="7.85546875" style="10" customWidth="1"/>
    <col min="1029" max="1029" width="8.5703125" style="10" customWidth="1"/>
    <col min="1030" max="1030" width="10.28515625" style="10" customWidth="1"/>
    <col min="1031" max="1031" width="17.5703125" style="10" customWidth="1"/>
    <col min="1032" max="1032" width="17.28515625" style="10" customWidth="1"/>
    <col min="1033" max="1033" width="9.28515625" style="10" bestFit="1" customWidth="1"/>
    <col min="1034" max="1034" width="10.7109375" style="10" customWidth="1"/>
    <col min="1035" max="1279" width="9.140625" style="10"/>
    <col min="1280" max="1280" width="7" style="10" customWidth="1"/>
    <col min="1281" max="1281" width="8" style="10" customWidth="1"/>
    <col min="1282" max="1282" width="9.28515625" style="10" customWidth="1"/>
    <col min="1283" max="1283" width="61.140625" style="10" customWidth="1"/>
    <col min="1284" max="1284" width="7.85546875" style="10" customWidth="1"/>
    <col min="1285" max="1285" width="8.5703125" style="10" customWidth="1"/>
    <col min="1286" max="1286" width="10.28515625" style="10" customWidth="1"/>
    <col min="1287" max="1287" width="17.5703125" style="10" customWidth="1"/>
    <col min="1288" max="1288" width="17.28515625" style="10" customWidth="1"/>
    <col min="1289" max="1289" width="9.28515625" style="10" bestFit="1" customWidth="1"/>
    <col min="1290" max="1290" width="10.7109375" style="10" customWidth="1"/>
    <col min="1291" max="1535" width="9.140625" style="10"/>
    <col min="1536" max="1536" width="7" style="10" customWidth="1"/>
    <col min="1537" max="1537" width="8" style="10" customWidth="1"/>
    <col min="1538" max="1538" width="9.28515625" style="10" customWidth="1"/>
    <col min="1539" max="1539" width="61.140625" style="10" customWidth="1"/>
    <col min="1540" max="1540" width="7.85546875" style="10" customWidth="1"/>
    <col min="1541" max="1541" width="8.5703125" style="10" customWidth="1"/>
    <col min="1542" max="1542" width="10.28515625" style="10" customWidth="1"/>
    <col min="1543" max="1543" width="17.5703125" style="10" customWidth="1"/>
    <col min="1544" max="1544" width="17.28515625" style="10" customWidth="1"/>
    <col min="1545" max="1545" width="9.28515625" style="10" bestFit="1" customWidth="1"/>
    <col min="1546" max="1546" width="10.7109375" style="10" customWidth="1"/>
    <col min="1547" max="1791" width="9.140625" style="10"/>
    <col min="1792" max="1792" width="7" style="10" customWidth="1"/>
    <col min="1793" max="1793" width="8" style="10" customWidth="1"/>
    <col min="1794" max="1794" width="9.28515625" style="10" customWidth="1"/>
    <col min="1795" max="1795" width="61.140625" style="10" customWidth="1"/>
    <col min="1796" max="1796" width="7.85546875" style="10" customWidth="1"/>
    <col min="1797" max="1797" width="8.5703125" style="10" customWidth="1"/>
    <col min="1798" max="1798" width="10.28515625" style="10" customWidth="1"/>
    <col min="1799" max="1799" width="17.5703125" style="10" customWidth="1"/>
    <col min="1800" max="1800" width="17.28515625" style="10" customWidth="1"/>
    <col min="1801" max="1801" width="9.28515625" style="10" bestFit="1" customWidth="1"/>
    <col min="1802" max="1802" width="10.7109375" style="10" customWidth="1"/>
    <col min="1803" max="2047" width="9.140625" style="10"/>
    <col min="2048" max="2048" width="7" style="10" customWidth="1"/>
    <col min="2049" max="2049" width="8" style="10" customWidth="1"/>
    <col min="2050" max="2050" width="9.28515625" style="10" customWidth="1"/>
    <col min="2051" max="2051" width="61.140625" style="10" customWidth="1"/>
    <col min="2052" max="2052" width="7.85546875" style="10" customWidth="1"/>
    <col min="2053" max="2053" width="8.5703125" style="10" customWidth="1"/>
    <col min="2054" max="2054" width="10.28515625" style="10" customWidth="1"/>
    <col min="2055" max="2055" width="17.5703125" style="10" customWidth="1"/>
    <col min="2056" max="2056" width="17.28515625" style="10" customWidth="1"/>
    <col min="2057" max="2057" width="9.28515625" style="10" bestFit="1" customWidth="1"/>
    <col min="2058" max="2058" width="10.7109375" style="10" customWidth="1"/>
    <col min="2059" max="2303" width="9.140625" style="10"/>
    <col min="2304" max="2304" width="7" style="10" customWidth="1"/>
    <col min="2305" max="2305" width="8" style="10" customWidth="1"/>
    <col min="2306" max="2306" width="9.28515625" style="10" customWidth="1"/>
    <col min="2307" max="2307" width="61.140625" style="10" customWidth="1"/>
    <col min="2308" max="2308" width="7.85546875" style="10" customWidth="1"/>
    <col min="2309" max="2309" width="8.5703125" style="10" customWidth="1"/>
    <col min="2310" max="2310" width="10.28515625" style="10" customWidth="1"/>
    <col min="2311" max="2311" width="17.5703125" style="10" customWidth="1"/>
    <col min="2312" max="2312" width="17.28515625" style="10" customWidth="1"/>
    <col min="2313" max="2313" width="9.28515625" style="10" bestFit="1" customWidth="1"/>
    <col min="2314" max="2314" width="10.7109375" style="10" customWidth="1"/>
    <col min="2315" max="2559" width="9.140625" style="10"/>
    <col min="2560" max="2560" width="7" style="10" customWidth="1"/>
    <col min="2561" max="2561" width="8" style="10" customWidth="1"/>
    <col min="2562" max="2562" width="9.28515625" style="10" customWidth="1"/>
    <col min="2563" max="2563" width="61.140625" style="10" customWidth="1"/>
    <col min="2564" max="2564" width="7.85546875" style="10" customWidth="1"/>
    <col min="2565" max="2565" width="8.5703125" style="10" customWidth="1"/>
    <col min="2566" max="2566" width="10.28515625" style="10" customWidth="1"/>
    <col min="2567" max="2567" width="17.5703125" style="10" customWidth="1"/>
    <col min="2568" max="2568" width="17.28515625" style="10" customWidth="1"/>
    <col min="2569" max="2569" width="9.28515625" style="10" bestFit="1" customWidth="1"/>
    <col min="2570" max="2570" width="10.7109375" style="10" customWidth="1"/>
    <col min="2571" max="2815" width="9.140625" style="10"/>
    <col min="2816" max="2816" width="7" style="10" customWidth="1"/>
    <col min="2817" max="2817" width="8" style="10" customWidth="1"/>
    <col min="2818" max="2818" width="9.28515625" style="10" customWidth="1"/>
    <col min="2819" max="2819" width="61.140625" style="10" customWidth="1"/>
    <col min="2820" max="2820" width="7.85546875" style="10" customWidth="1"/>
    <col min="2821" max="2821" width="8.5703125" style="10" customWidth="1"/>
    <col min="2822" max="2822" width="10.28515625" style="10" customWidth="1"/>
    <col min="2823" max="2823" width="17.5703125" style="10" customWidth="1"/>
    <col min="2824" max="2824" width="17.28515625" style="10" customWidth="1"/>
    <col min="2825" max="2825" width="9.28515625" style="10" bestFit="1" customWidth="1"/>
    <col min="2826" max="2826" width="10.7109375" style="10" customWidth="1"/>
    <col min="2827" max="3071" width="9.140625" style="10"/>
    <col min="3072" max="3072" width="7" style="10" customWidth="1"/>
    <col min="3073" max="3073" width="8" style="10" customWidth="1"/>
    <col min="3074" max="3074" width="9.28515625" style="10" customWidth="1"/>
    <col min="3075" max="3075" width="61.140625" style="10" customWidth="1"/>
    <col min="3076" max="3076" width="7.85546875" style="10" customWidth="1"/>
    <col min="3077" max="3077" width="8.5703125" style="10" customWidth="1"/>
    <col min="3078" max="3078" width="10.28515625" style="10" customWidth="1"/>
    <col min="3079" max="3079" width="17.5703125" style="10" customWidth="1"/>
    <col min="3080" max="3080" width="17.28515625" style="10" customWidth="1"/>
    <col min="3081" max="3081" width="9.28515625" style="10" bestFit="1" customWidth="1"/>
    <col min="3082" max="3082" width="10.7109375" style="10" customWidth="1"/>
    <col min="3083" max="3327" width="9.140625" style="10"/>
    <col min="3328" max="3328" width="7" style="10" customWidth="1"/>
    <col min="3329" max="3329" width="8" style="10" customWidth="1"/>
    <col min="3330" max="3330" width="9.28515625" style="10" customWidth="1"/>
    <col min="3331" max="3331" width="61.140625" style="10" customWidth="1"/>
    <col min="3332" max="3332" width="7.85546875" style="10" customWidth="1"/>
    <col min="3333" max="3333" width="8.5703125" style="10" customWidth="1"/>
    <col min="3334" max="3334" width="10.28515625" style="10" customWidth="1"/>
    <col min="3335" max="3335" width="17.5703125" style="10" customWidth="1"/>
    <col min="3336" max="3336" width="17.28515625" style="10" customWidth="1"/>
    <col min="3337" max="3337" width="9.28515625" style="10" bestFit="1" customWidth="1"/>
    <col min="3338" max="3338" width="10.7109375" style="10" customWidth="1"/>
    <col min="3339" max="3583" width="9.140625" style="10"/>
    <col min="3584" max="3584" width="7" style="10" customWidth="1"/>
    <col min="3585" max="3585" width="8" style="10" customWidth="1"/>
    <col min="3586" max="3586" width="9.28515625" style="10" customWidth="1"/>
    <col min="3587" max="3587" width="61.140625" style="10" customWidth="1"/>
    <col min="3588" max="3588" width="7.85546875" style="10" customWidth="1"/>
    <col min="3589" max="3589" width="8.5703125" style="10" customWidth="1"/>
    <col min="3590" max="3590" width="10.28515625" style="10" customWidth="1"/>
    <col min="3591" max="3591" width="17.5703125" style="10" customWidth="1"/>
    <col min="3592" max="3592" width="17.28515625" style="10" customWidth="1"/>
    <col min="3593" max="3593" width="9.28515625" style="10" bestFit="1" customWidth="1"/>
    <col min="3594" max="3594" width="10.7109375" style="10" customWidth="1"/>
    <col min="3595" max="3839" width="9.140625" style="10"/>
    <col min="3840" max="3840" width="7" style="10" customWidth="1"/>
    <col min="3841" max="3841" width="8" style="10" customWidth="1"/>
    <col min="3842" max="3842" width="9.28515625" style="10" customWidth="1"/>
    <col min="3843" max="3843" width="61.140625" style="10" customWidth="1"/>
    <col min="3844" max="3844" width="7.85546875" style="10" customWidth="1"/>
    <col min="3845" max="3845" width="8.5703125" style="10" customWidth="1"/>
    <col min="3846" max="3846" width="10.28515625" style="10" customWidth="1"/>
    <col min="3847" max="3847" width="17.5703125" style="10" customWidth="1"/>
    <col min="3848" max="3848" width="17.28515625" style="10" customWidth="1"/>
    <col min="3849" max="3849" width="9.28515625" style="10" bestFit="1" customWidth="1"/>
    <col min="3850" max="3850" width="10.7109375" style="10" customWidth="1"/>
    <col min="3851" max="4095" width="9.140625" style="10"/>
    <col min="4096" max="4096" width="7" style="10" customWidth="1"/>
    <col min="4097" max="4097" width="8" style="10" customWidth="1"/>
    <col min="4098" max="4098" width="9.28515625" style="10" customWidth="1"/>
    <col min="4099" max="4099" width="61.140625" style="10" customWidth="1"/>
    <col min="4100" max="4100" width="7.85546875" style="10" customWidth="1"/>
    <col min="4101" max="4101" width="8.5703125" style="10" customWidth="1"/>
    <col min="4102" max="4102" width="10.28515625" style="10" customWidth="1"/>
    <col min="4103" max="4103" width="17.5703125" style="10" customWidth="1"/>
    <col min="4104" max="4104" width="17.28515625" style="10" customWidth="1"/>
    <col min="4105" max="4105" width="9.28515625" style="10" bestFit="1" customWidth="1"/>
    <col min="4106" max="4106" width="10.7109375" style="10" customWidth="1"/>
    <col min="4107" max="4351" width="9.140625" style="10"/>
    <col min="4352" max="4352" width="7" style="10" customWidth="1"/>
    <col min="4353" max="4353" width="8" style="10" customWidth="1"/>
    <col min="4354" max="4354" width="9.28515625" style="10" customWidth="1"/>
    <col min="4355" max="4355" width="61.140625" style="10" customWidth="1"/>
    <col min="4356" max="4356" width="7.85546875" style="10" customWidth="1"/>
    <col min="4357" max="4357" width="8.5703125" style="10" customWidth="1"/>
    <col min="4358" max="4358" width="10.28515625" style="10" customWidth="1"/>
    <col min="4359" max="4359" width="17.5703125" style="10" customWidth="1"/>
    <col min="4360" max="4360" width="17.28515625" style="10" customWidth="1"/>
    <col min="4361" max="4361" width="9.28515625" style="10" bestFit="1" customWidth="1"/>
    <col min="4362" max="4362" width="10.7109375" style="10" customWidth="1"/>
    <col min="4363" max="4607" width="9.140625" style="10"/>
    <col min="4608" max="4608" width="7" style="10" customWidth="1"/>
    <col min="4609" max="4609" width="8" style="10" customWidth="1"/>
    <col min="4610" max="4610" width="9.28515625" style="10" customWidth="1"/>
    <col min="4611" max="4611" width="61.140625" style="10" customWidth="1"/>
    <col min="4612" max="4612" width="7.85546875" style="10" customWidth="1"/>
    <col min="4613" max="4613" width="8.5703125" style="10" customWidth="1"/>
    <col min="4614" max="4614" width="10.28515625" style="10" customWidth="1"/>
    <col min="4615" max="4615" width="17.5703125" style="10" customWidth="1"/>
    <col min="4616" max="4616" width="17.28515625" style="10" customWidth="1"/>
    <col min="4617" max="4617" width="9.28515625" style="10" bestFit="1" customWidth="1"/>
    <col min="4618" max="4618" width="10.7109375" style="10" customWidth="1"/>
    <col min="4619" max="4863" width="9.140625" style="10"/>
    <col min="4864" max="4864" width="7" style="10" customWidth="1"/>
    <col min="4865" max="4865" width="8" style="10" customWidth="1"/>
    <col min="4866" max="4866" width="9.28515625" style="10" customWidth="1"/>
    <col min="4867" max="4867" width="61.140625" style="10" customWidth="1"/>
    <col min="4868" max="4868" width="7.85546875" style="10" customWidth="1"/>
    <col min="4869" max="4869" width="8.5703125" style="10" customWidth="1"/>
    <col min="4870" max="4870" width="10.28515625" style="10" customWidth="1"/>
    <col min="4871" max="4871" width="17.5703125" style="10" customWidth="1"/>
    <col min="4872" max="4872" width="17.28515625" style="10" customWidth="1"/>
    <col min="4873" max="4873" width="9.28515625" style="10" bestFit="1" customWidth="1"/>
    <col min="4874" max="4874" width="10.7109375" style="10" customWidth="1"/>
    <col min="4875" max="5119" width="9.140625" style="10"/>
    <col min="5120" max="5120" width="7" style="10" customWidth="1"/>
    <col min="5121" max="5121" width="8" style="10" customWidth="1"/>
    <col min="5122" max="5122" width="9.28515625" style="10" customWidth="1"/>
    <col min="5123" max="5123" width="61.140625" style="10" customWidth="1"/>
    <col min="5124" max="5124" width="7.85546875" style="10" customWidth="1"/>
    <col min="5125" max="5125" width="8.5703125" style="10" customWidth="1"/>
    <col min="5126" max="5126" width="10.28515625" style="10" customWidth="1"/>
    <col min="5127" max="5127" width="17.5703125" style="10" customWidth="1"/>
    <col min="5128" max="5128" width="17.28515625" style="10" customWidth="1"/>
    <col min="5129" max="5129" width="9.28515625" style="10" bestFit="1" customWidth="1"/>
    <col min="5130" max="5130" width="10.7109375" style="10" customWidth="1"/>
    <col min="5131" max="5375" width="9.140625" style="10"/>
    <col min="5376" max="5376" width="7" style="10" customWidth="1"/>
    <col min="5377" max="5377" width="8" style="10" customWidth="1"/>
    <col min="5378" max="5378" width="9.28515625" style="10" customWidth="1"/>
    <col min="5379" max="5379" width="61.140625" style="10" customWidth="1"/>
    <col min="5380" max="5380" width="7.85546875" style="10" customWidth="1"/>
    <col min="5381" max="5381" width="8.5703125" style="10" customWidth="1"/>
    <col min="5382" max="5382" width="10.28515625" style="10" customWidth="1"/>
    <col min="5383" max="5383" width="17.5703125" style="10" customWidth="1"/>
    <col min="5384" max="5384" width="17.28515625" style="10" customWidth="1"/>
    <col min="5385" max="5385" width="9.28515625" style="10" bestFit="1" customWidth="1"/>
    <col min="5386" max="5386" width="10.7109375" style="10" customWidth="1"/>
    <col min="5387" max="5631" width="9.140625" style="10"/>
    <col min="5632" max="5632" width="7" style="10" customWidth="1"/>
    <col min="5633" max="5633" width="8" style="10" customWidth="1"/>
    <col min="5634" max="5634" width="9.28515625" style="10" customWidth="1"/>
    <col min="5635" max="5635" width="61.140625" style="10" customWidth="1"/>
    <col min="5636" max="5636" width="7.85546875" style="10" customWidth="1"/>
    <col min="5637" max="5637" width="8.5703125" style="10" customWidth="1"/>
    <col min="5638" max="5638" width="10.28515625" style="10" customWidth="1"/>
    <col min="5639" max="5639" width="17.5703125" style="10" customWidth="1"/>
    <col min="5640" max="5640" width="17.28515625" style="10" customWidth="1"/>
    <col min="5641" max="5641" width="9.28515625" style="10" bestFit="1" customWidth="1"/>
    <col min="5642" max="5642" width="10.7109375" style="10" customWidth="1"/>
    <col min="5643" max="5887" width="9.140625" style="10"/>
    <col min="5888" max="5888" width="7" style="10" customWidth="1"/>
    <col min="5889" max="5889" width="8" style="10" customWidth="1"/>
    <col min="5890" max="5890" width="9.28515625" style="10" customWidth="1"/>
    <col min="5891" max="5891" width="61.140625" style="10" customWidth="1"/>
    <col min="5892" max="5892" width="7.85546875" style="10" customWidth="1"/>
    <col min="5893" max="5893" width="8.5703125" style="10" customWidth="1"/>
    <col min="5894" max="5894" width="10.28515625" style="10" customWidth="1"/>
    <col min="5895" max="5895" width="17.5703125" style="10" customWidth="1"/>
    <col min="5896" max="5896" width="17.28515625" style="10" customWidth="1"/>
    <col min="5897" max="5897" width="9.28515625" style="10" bestFit="1" customWidth="1"/>
    <col min="5898" max="5898" width="10.7109375" style="10" customWidth="1"/>
    <col min="5899" max="6143" width="9.140625" style="10"/>
    <col min="6144" max="6144" width="7" style="10" customWidth="1"/>
    <col min="6145" max="6145" width="8" style="10" customWidth="1"/>
    <col min="6146" max="6146" width="9.28515625" style="10" customWidth="1"/>
    <col min="6147" max="6147" width="61.140625" style="10" customWidth="1"/>
    <col min="6148" max="6148" width="7.85546875" style="10" customWidth="1"/>
    <col min="6149" max="6149" width="8.5703125" style="10" customWidth="1"/>
    <col min="6150" max="6150" width="10.28515625" style="10" customWidth="1"/>
    <col min="6151" max="6151" width="17.5703125" style="10" customWidth="1"/>
    <col min="6152" max="6152" width="17.28515625" style="10" customWidth="1"/>
    <col min="6153" max="6153" width="9.28515625" style="10" bestFit="1" customWidth="1"/>
    <col min="6154" max="6154" width="10.7109375" style="10" customWidth="1"/>
    <col min="6155" max="6399" width="9.140625" style="10"/>
    <col min="6400" max="6400" width="7" style="10" customWidth="1"/>
    <col min="6401" max="6401" width="8" style="10" customWidth="1"/>
    <col min="6402" max="6402" width="9.28515625" style="10" customWidth="1"/>
    <col min="6403" max="6403" width="61.140625" style="10" customWidth="1"/>
    <col min="6404" max="6404" width="7.85546875" style="10" customWidth="1"/>
    <col min="6405" max="6405" width="8.5703125" style="10" customWidth="1"/>
    <col min="6406" max="6406" width="10.28515625" style="10" customWidth="1"/>
    <col min="6407" max="6407" width="17.5703125" style="10" customWidth="1"/>
    <col min="6408" max="6408" width="17.28515625" style="10" customWidth="1"/>
    <col min="6409" max="6409" width="9.28515625" style="10" bestFit="1" customWidth="1"/>
    <col min="6410" max="6410" width="10.7109375" style="10" customWidth="1"/>
    <col min="6411" max="6655" width="9.140625" style="10"/>
    <col min="6656" max="6656" width="7" style="10" customWidth="1"/>
    <col min="6657" max="6657" width="8" style="10" customWidth="1"/>
    <col min="6658" max="6658" width="9.28515625" style="10" customWidth="1"/>
    <col min="6659" max="6659" width="61.140625" style="10" customWidth="1"/>
    <col min="6660" max="6660" width="7.85546875" style="10" customWidth="1"/>
    <col min="6661" max="6661" width="8.5703125" style="10" customWidth="1"/>
    <col min="6662" max="6662" width="10.28515625" style="10" customWidth="1"/>
    <col min="6663" max="6663" width="17.5703125" style="10" customWidth="1"/>
    <col min="6664" max="6664" width="17.28515625" style="10" customWidth="1"/>
    <col min="6665" max="6665" width="9.28515625" style="10" bestFit="1" customWidth="1"/>
    <col min="6666" max="6666" width="10.7109375" style="10" customWidth="1"/>
    <col min="6667" max="6911" width="9.140625" style="10"/>
    <col min="6912" max="6912" width="7" style="10" customWidth="1"/>
    <col min="6913" max="6913" width="8" style="10" customWidth="1"/>
    <col min="6914" max="6914" width="9.28515625" style="10" customWidth="1"/>
    <col min="6915" max="6915" width="61.140625" style="10" customWidth="1"/>
    <col min="6916" max="6916" width="7.85546875" style="10" customWidth="1"/>
    <col min="6917" max="6917" width="8.5703125" style="10" customWidth="1"/>
    <col min="6918" max="6918" width="10.28515625" style="10" customWidth="1"/>
    <col min="6919" max="6919" width="17.5703125" style="10" customWidth="1"/>
    <col min="6920" max="6920" width="17.28515625" style="10" customWidth="1"/>
    <col min="6921" max="6921" width="9.28515625" style="10" bestFit="1" customWidth="1"/>
    <col min="6922" max="6922" width="10.7109375" style="10" customWidth="1"/>
    <col min="6923" max="7167" width="9.140625" style="10"/>
    <col min="7168" max="7168" width="7" style="10" customWidth="1"/>
    <col min="7169" max="7169" width="8" style="10" customWidth="1"/>
    <col min="7170" max="7170" width="9.28515625" style="10" customWidth="1"/>
    <col min="7171" max="7171" width="61.140625" style="10" customWidth="1"/>
    <col min="7172" max="7172" width="7.85546875" style="10" customWidth="1"/>
    <col min="7173" max="7173" width="8.5703125" style="10" customWidth="1"/>
    <col min="7174" max="7174" width="10.28515625" style="10" customWidth="1"/>
    <col min="7175" max="7175" width="17.5703125" style="10" customWidth="1"/>
    <col min="7176" max="7176" width="17.28515625" style="10" customWidth="1"/>
    <col min="7177" max="7177" width="9.28515625" style="10" bestFit="1" customWidth="1"/>
    <col min="7178" max="7178" width="10.7109375" style="10" customWidth="1"/>
    <col min="7179" max="7423" width="9.140625" style="10"/>
    <col min="7424" max="7424" width="7" style="10" customWidth="1"/>
    <col min="7425" max="7425" width="8" style="10" customWidth="1"/>
    <col min="7426" max="7426" width="9.28515625" style="10" customWidth="1"/>
    <col min="7427" max="7427" width="61.140625" style="10" customWidth="1"/>
    <col min="7428" max="7428" width="7.85546875" style="10" customWidth="1"/>
    <col min="7429" max="7429" width="8.5703125" style="10" customWidth="1"/>
    <col min="7430" max="7430" width="10.28515625" style="10" customWidth="1"/>
    <col min="7431" max="7431" width="17.5703125" style="10" customWidth="1"/>
    <col min="7432" max="7432" width="17.28515625" style="10" customWidth="1"/>
    <col min="7433" max="7433" width="9.28515625" style="10" bestFit="1" customWidth="1"/>
    <col min="7434" max="7434" width="10.7109375" style="10" customWidth="1"/>
    <col min="7435" max="7679" width="9.140625" style="10"/>
    <col min="7680" max="7680" width="7" style="10" customWidth="1"/>
    <col min="7681" max="7681" width="8" style="10" customWidth="1"/>
    <col min="7682" max="7682" width="9.28515625" style="10" customWidth="1"/>
    <col min="7683" max="7683" width="61.140625" style="10" customWidth="1"/>
    <col min="7684" max="7684" width="7.85546875" style="10" customWidth="1"/>
    <col min="7685" max="7685" width="8.5703125" style="10" customWidth="1"/>
    <col min="7686" max="7686" width="10.28515625" style="10" customWidth="1"/>
    <col min="7687" max="7687" width="17.5703125" style="10" customWidth="1"/>
    <col min="7688" max="7688" width="17.28515625" style="10" customWidth="1"/>
    <col min="7689" max="7689" width="9.28515625" style="10" bestFit="1" customWidth="1"/>
    <col min="7690" max="7690" width="10.7109375" style="10" customWidth="1"/>
    <col min="7691" max="7935" width="9.140625" style="10"/>
    <col min="7936" max="7936" width="7" style="10" customWidth="1"/>
    <col min="7937" max="7937" width="8" style="10" customWidth="1"/>
    <col min="7938" max="7938" width="9.28515625" style="10" customWidth="1"/>
    <col min="7939" max="7939" width="61.140625" style="10" customWidth="1"/>
    <col min="7940" max="7940" width="7.85546875" style="10" customWidth="1"/>
    <col min="7941" max="7941" width="8.5703125" style="10" customWidth="1"/>
    <col min="7942" max="7942" width="10.28515625" style="10" customWidth="1"/>
    <col min="7943" max="7943" width="17.5703125" style="10" customWidth="1"/>
    <col min="7944" max="7944" width="17.28515625" style="10" customWidth="1"/>
    <col min="7945" max="7945" width="9.28515625" style="10" bestFit="1" customWidth="1"/>
    <col min="7946" max="7946" width="10.7109375" style="10" customWidth="1"/>
    <col min="7947" max="8191" width="9.140625" style="10"/>
    <col min="8192" max="8192" width="7" style="10" customWidth="1"/>
    <col min="8193" max="8193" width="8" style="10" customWidth="1"/>
    <col min="8194" max="8194" width="9.28515625" style="10" customWidth="1"/>
    <col min="8195" max="8195" width="61.140625" style="10" customWidth="1"/>
    <col min="8196" max="8196" width="7.85546875" style="10" customWidth="1"/>
    <col min="8197" max="8197" width="8.5703125" style="10" customWidth="1"/>
    <col min="8198" max="8198" width="10.28515625" style="10" customWidth="1"/>
    <col min="8199" max="8199" width="17.5703125" style="10" customWidth="1"/>
    <col min="8200" max="8200" width="17.28515625" style="10" customWidth="1"/>
    <col min="8201" max="8201" width="9.28515625" style="10" bestFit="1" customWidth="1"/>
    <col min="8202" max="8202" width="10.7109375" style="10" customWidth="1"/>
    <col min="8203" max="8447" width="9.140625" style="10"/>
    <col min="8448" max="8448" width="7" style="10" customWidth="1"/>
    <col min="8449" max="8449" width="8" style="10" customWidth="1"/>
    <col min="8450" max="8450" width="9.28515625" style="10" customWidth="1"/>
    <col min="8451" max="8451" width="61.140625" style="10" customWidth="1"/>
    <col min="8452" max="8452" width="7.85546875" style="10" customWidth="1"/>
    <col min="8453" max="8453" width="8.5703125" style="10" customWidth="1"/>
    <col min="8454" max="8454" width="10.28515625" style="10" customWidth="1"/>
    <col min="8455" max="8455" width="17.5703125" style="10" customWidth="1"/>
    <col min="8456" max="8456" width="17.28515625" style="10" customWidth="1"/>
    <col min="8457" max="8457" width="9.28515625" style="10" bestFit="1" customWidth="1"/>
    <col min="8458" max="8458" width="10.7109375" style="10" customWidth="1"/>
    <col min="8459" max="8703" width="9.140625" style="10"/>
    <col min="8704" max="8704" width="7" style="10" customWidth="1"/>
    <col min="8705" max="8705" width="8" style="10" customWidth="1"/>
    <col min="8706" max="8706" width="9.28515625" style="10" customWidth="1"/>
    <col min="8707" max="8707" width="61.140625" style="10" customWidth="1"/>
    <col min="8708" max="8708" width="7.85546875" style="10" customWidth="1"/>
    <col min="8709" max="8709" width="8.5703125" style="10" customWidth="1"/>
    <col min="8710" max="8710" width="10.28515625" style="10" customWidth="1"/>
    <col min="8711" max="8711" width="17.5703125" style="10" customWidth="1"/>
    <col min="8712" max="8712" width="17.28515625" style="10" customWidth="1"/>
    <col min="8713" max="8713" width="9.28515625" style="10" bestFit="1" customWidth="1"/>
    <col min="8714" max="8714" width="10.7109375" style="10" customWidth="1"/>
    <col min="8715" max="8959" width="9.140625" style="10"/>
    <col min="8960" max="8960" width="7" style="10" customWidth="1"/>
    <col min="8961" max="8961" width="8" style="10" customWidth="1"/>
    <col min="8962" max="8962" width="9.28515625" style="10" customWidth="1"/>
    <col min="8963" max="8963" width="61.140625" style="10" customWidth="1"/>
    <col min="8964" max="8964" width="7.85546875" style="10" customWidth="1"/>
    <col min="8965" max="8965" width="8.5703125" style="10" customWidth="1"/>
    <col min="8966" max="8966" width="10.28515625" style="10" customWidth="1"/>
    <col min="8967" max="8967" width="17.5703125" style="10" customWidth="1"/>
    <col min="8968" max="8968" width="17.28515625" style="10" customWidth="1"/>
    <col min="8969" max="8969" width="9.28515625" style="10" bestFit="1" customWidth="1"/>
    <col min="8970" max="8970" width="10.7109375" style="10" customWidth="1"/>
    <col min="8971" max="9215" width="9.140625" style="10"/>
    <col min="9216" max="9216" width="7" style="10" customWidth="1"/>
    <col min="9217" max="9217" width="8" style="10" customWidth="1"/>
    <col min="9218" max="9218" width="9.28515625" style="10" customWidth="1"/>
    <col min="9219" max="9219" width="61.140625" style="10" customWidth="1"/>
    <col min="9220" max="9220" width="7.85546875" style="10" customWidth="1"/>
    <col min="9221" max="9221" width="8.5703125" style="10" customWidth="1"/>
    <col min="9222" max="9222" width="10.28515625" style="10" customWidth="1"/>
    <col min="9223" max="9223" width="17.5703125" style="10" customWidth="1"/>
    <col min="9224" max="9224" width="17.28515625" style="10" customWidth="1"/>
    <col min="9225" max="9225" width="9.28515625" style="10" bestFit="1" customWidth="1"/>
    <col min="9226" max="9226" width="10.7109375" style="10" customWidth="1"/>
    <col min="9227" max="9471" width="9.140625" style="10"/>
    <col min="9472" max="9472" width="7" style="10" customWidth="1"/>
    <col min="9473" max="9473" width="8" style="10" customWidth="1"/>
    <col min="9474" max="9474" width="9.28515625" style="10" customWidth="1"/>
    <col min="9475" max="9475" width="61.140625" style="10" customWidth="1"/>
    <col min="9476" max="9476" width="7.85546875" style="10" customWidth="1"/>
    <col min="9477" max="9477" width="8.5703125" style="10" customWidth="1"/>
    <col min="9478" max="9478" width="10.28515625" style="10" customWidth="1"/>
    <col min="9479" max="9479" width="17.5703125" style="10" customWidth="1"/>
    <col min="9480" max="9480" width="17.28515625" style="10" customWidth="1"/>
    <col min="9481" max="9481" width="9.28515625" style="10" bestFit="1" customWidth="1"/>
    <col min="9482" max="9482" width="10.7109375" style="10" customWidth="1"/>
    <col min="9483" max="9727" width="9.140625" style="10"/>
    <col min="9728" max="9728" width="7" style="10" customWidth="1"/>
    <col min="9729" max="9729" width="8" style="10" customWidth="1"/>
    <col min="9730" max="9730" width="9.28515625" style="10" customWidth="1"/>
    <col min="9731" max="9731" width="61.140625" style="10" customWidth="1"/>
    <col min="9732" max="9732" width="7.85546875" style="10" customWidth="1"/>
    <col min="9733" max="9733" width="8.5703125" style="10" customWidth="1"/>
    <col min="9734" max="9734" width="10.28515625" style="10" customWidth="1"/>
    <col min="9735" max="9735" width="17.5703125" style="10" customWidth="1"/>
    <col min="9736" max="9736" width="17.28515625" style="10" customWidth="1"/>
    <col min="9737" max="9737" width="9.28515625" style="10" bestFit="1" customWidth="1"/>
    <col min="9738" max="9738" width="10.7109375" style="10" customWidth="1"/>
    <col min="9739" max="9983" width="9.140625" style="10"/>
    <col min="9984" max="9984" width="7" style="10" customWidth="1"/>
    <col min="9985" max="9985" width="8" style="10" customWidth="1"/>
    <col min="9986" max="9986" width="9.28515625" style="10" customWidth="1"/>
    <col min="9987" max="9987" width="61.140625" style="10" customWidth="1"/>
    <col min="9988" max="9988" width="7.85546875" style="10" customWidth="1"/>
    <col min="9989" max="9989" width="8.5703125" style="10" customWidth="1"/>
    <col min="9990" max="9990" width="10.28515625" style="10" customWidth="1"/>
    <col min="9991" max="9991" width="17.5703125" style="10" customWidth="1"/>
    <col min="9992" max="9992" width="17.28515625" style="10" customWidth="1"/>
    <col min="9993" max="9993" width="9.28515625" style="10" bestFit="1" customWidth="1"/>
    <col min="9994" max="9994" width="10.7109375" style="10" customWidth="1"/>
    <col min="9995" max="10239" width="9.140625" style="10"/>
    <col min="10240" max="10240" width="7" style="10" customWidth="1"/>
    <col min="10241" max="10241" width="8" style="10" customWidth="1"/>
    <col min="10242" max="10242" width="9.28515625" style="10" customWidth="1"/>
    <col min="10243" max="10243" width="61.140625" style="10" customWidth="1"/>
    <col min="10244" max="10244" width="7.85546875" style="10" customWidth="1"/>
    <col min="10245" max="10245" width="8.5703125" style="10" customWidth="1"/>
    <col min="10246" max="10246" width="10.28515625" style="10" customWidth="1"/>
    <col min="10247" max="10247" width="17.5703125" style="10" customWidth="1"/>
    <col min="10248" max="10248" width="17.28515625" style="10" customWidth="1"/>
    <col min="10249" max="10249" width="9.28515625" style="10" bestFit="1" customWidth="1"/>
    <col min="10250" max="10250" width="10.7109375" style="10" customWidth="1"/>
    <col min="10251" max="10495" width="9.140625" style="10"/>
    <col min="10496" max="10496" width="7" style="10" customWidth="1"/>
    <col min="10497" max="10497" width="8" style="10" customWidth="1"/>
    <col min="10498" max="10498" width="9.28515625" style="10" customWidth="1"/>
    <col min="10499" max="10499" width="61.140625" style="10" customWidth="1"/>
    <col min="10500" max="10500" width="7.85546875" style="10" customWidth="1"/>
    <col min="10501" max="10501" width="8.5703125" style="10" customWidth="1"/>
    <col min="10502" max="10502" width="10.28515625" style="10" customWidth="1"/>
    <col min="10503" max="10503" width="17.5703125" style="10" customWidth="1"/>
    <col min="10504" max="10504" width="17.28515625" style="10" customWidth="1"/>
    <col min="10505" max="10505" width="9.28515625" style="10" bestFit="1" customWidth="1"/>
    <col min="10506" max="10506" width="10.7109375" style="10" customWidth="1"/>
    <col min="10507" max="10751" width="9.140625" style="10"/>
    <col min="10752" max="10752" width="7" style="10" customWidth="1"/>
    <col min="10753" max="10753" width="8" style="10" customWidth="1"/>
    <col min="10754" max="10754" width="9.28515625" style="10" customWidth="1"/>
    <col min="10755" max="10755" width="61.140625" style="10" customWidth="1"/>
    <col min="10756" max="10756" width="7.85546875" style="10" customWidth="1"/>
    <col min="10757" max="10757" width="8.5703125" style="10" customWidth="1"/>
    <col min="10758" max="10758" width="10.28515625" style="10" customWidth="1"/>
    <col min="10759" max="10759" width="17.5703125" style="10" customWidth="1"/>
    <col min="10760" max="10760" width="17.28515625" style="10" customWidth="1"/>
    <col min="10761" max="10761" width="9.28515625" style="10" bestFit="1" customWidth="1"/>
    <col min="10762" max="10762" width="10.7109375" style="10" customWidth="1"/>
    <col min="10763" max="11007" width="9.140625" style="10"/>
    <col min="11008" max="11008" width="7" style="10" customWidth="1"/>
    <col min="11009" max="11009" width="8" style="10" customWidth="1"/>
    <col min="11010" max="11010" width="9.28515625" style="10" customWidth="1"/>
    <col min="11011" max="11011" width="61.140625" style="10" customWidth="1"/>
    <col min="11012" max="11012" width="7.85546875" style="10" customWidth="1"/>
    <col min="11013" max="11013" width="8.5703125" style="10" customWidth="1"/>
    <col min="11014" max="11014" width="10.28515625" style="10" customWidth="1"/>
    <col min="11015" max="11015" width="17.5703125" style="10" customWidth="1"/>
    <col min="11016" max="11016" width="17.28515625" style="10" customWidth="1"/>
    <col min="11017" max="11017" width="9.28515625" style="10" bestFit="1" customWidth="1"/>
    <col min="11018" max="11018" width="10.7109375" style="10" customWidth="1"/>
    <col min="11019" max="11263" width="9.140625" style="10"/>
    <col min="11264" max="11264" width="7" style="10" customWidth="1"/>
    <col min="11265" max="11265" width="8" style="10" customWidth="1"/>
    <col min="11266" max="11266" width="9.28515625" style="10" customWidth="1"/>
    <col min="11267" max="11267" width="61.140625" style="10" customWidth="1"/>
    <col min="11268" max="11268" width="7.85546875" style="10" customWidth="1"/>
    <col min="11269" max="11269" width="8.5703125" style="10" customWidth="1"/>
    <col min="11270" max="11270" width="10.28515625" style="10" customWidth="1"/>
    <col min="11271" max="11271" width="17.5703125" style="10" customWidth="1"/>
    <col min="11272" max="11272" width="17.28515625" style="10" customWidth="1"/>
    <col min="11273" max="11273" width="9.28515625" style="10" bestFit="1" customWidth="1"/>
    <col min="11274" max="11274" width="10.7109375" style="10" customWidth="1"/>
    <col min="11275" max="11519" width="9.140625" style="10"/>
    <col min="11520" max="11520" width="7" style="10" customWidth="1"/>
    <col min="11521" max="11521" width="8" style="10" customWidth="1"/>
    <col min="11522" max="11522" width="9.28515625" style="10" customWidth="1"/>
    <col min="11523" max="11523" width="61.140625" style="10" customWidth="1"/>
    <col min="11524" max="11524" width="7.85546875" style="10" customWidth="1"/>
    <col min="11525" max="11525" width="8.5703125" style="10" customWidth="1"/>
    <col min="11526" max="11526" width="10.28515625" style="10" customWidth="1"/>
    <col min="11527" max="11527" width="17.5703125" style="10" customWidth="1"/>
    <col min="11528" max="11528" width="17.28515625" style="10" customWidth="1"/>
    <col min="11529" max="11529" width="9.28515625" style="10" bestFit="1" customWidth="1"/>
    <col min="11530" max="11530" width="10.7109375" style="10" customWidth="1"/>
    <col min="11531" max="11775" width="9.140625" style="10"/>
    <col min="11776" max="11776" width="7" style="10" customWidth="1"/>
    <col min="11777" max="11777" width="8" style="10" customWidth="1"/>
    <col min="11778" max="11778" width="9.28515625" style="10" customWidth="1"/>
    <col min="11779" max="11779" width="61.140625" style="10" customWidth="1"/>
    <col min="11780" max="11780" width="7.85546875" style="10" customWidth="1"/>
    <col min="11781" max="11781" width="8.5703125" style="10" customWidth="1"/>
    <col min="11782" max="11782" width="10.28515625" style="10" customWidth="1"/>
    <col min="11783" max="11783" width="17.5703125" style="10" customWidth="1"/>
    <col min="11784" max="11784" width="17.28515625" style="10" customWidth="1"/>
    <col min="11785" max="11785" width="9.28515625" style="10" bestFit="1" customWidth="1"/>
    <col min="11786" max="11786" width="10.7109375" style="10" customWidth="1"/>
    <col min="11787" max="12031" width="9.140625" style="10"/>
    <col min="12032" max="12032" width="7" style="10" customWidth="1"/>
    <col min="12033" max="12033" width="8" style="10" customWidth="1"/>
    <col min="12034" max="12034" width="9.28515625" style="10" customWidth="1"/>
    <col min="12035" max="12035" width="61.140625" style="10" customWidth="1"/>
    <col min="12036" max="12036" width="7.85546875" style="10" customWidth="1"/>
    <col min="12037" max="12037" width="8.5703125" style="10" customWidth="1"/>
    <col min="12038" max="12038" width="10.28515625" style="10" customWidth="1"/>
    <col min="12039" max="12039" width="17.5703125" style="10" customWidth="1"/>
    <col min="12040" max="12040" width="17.28515625" style="10" customWidth="1"/>
    <col min="12041" max="12041" width="9.28515625" style="10" bestFit="1" customWidth="1"/>
    <col min="12042" max="12042" width="10.7109375" style="10" customWidth="1"/>
    <col min="12043" max="12287" width="9.140625" style="10"/>
    <col min="12288" max="12288" width="7" style="10" customWidth="1"/>
    <col min="12289" max="12289" width="8" style="10" customWidth="1"/>
    <col min="12290" max="12290" width="9.28515625" style="10" customWidth="1"/>
    <col min="12291" max="12291" width="61.140625" style="10" customWidth="1"/>
    <col min="12292" max="12292" width="7.85546875" style="10" customWidth="1"/>
    <col min="12293" max="12293" width="8.5703125" style="10" customWidth="1"/>
    <col min="12294" max="12294" width="10.28515625" style="10" customWidth="1"/>
    <col min="12295" max="12295" width="17.5703125" style="10" customWidth="1"/>
    <col min="12296" max="12296" width="17.28515625" style="10" customWidth="1"/>
    <col min="12297" max="12297" width="9.28515625" style="10" bestFit="1" customWidth="1"/>
    <col min="12298" max="12298" width="10.7109375" style="10" customWidth="1"/>
    <col min="12299" max="12543" width="9.140625" style="10"/>
    <col min="12544" max="12544" width="7" style="10" customWidth="1"/>
    <col min="12545" max="12545" width="8" style="10" customWidth="1"/>
    <col min="12546" max="12546" width="9.28515625" style="10" customWidth="1"/>
    <col min="12547" max="12547" width="61.140625" style="10" customWidth="1"/>
    <col min="12548" max="12548" width="7.85546875" style="10" customWidth="1"/>
    <col min="12549" max="12549" width="8.5703125" style="10" customWidth="1"/>
    <col min="12550" max="12550" width="10.28515625" style="10" customWidth="1"/>
    <col min="12551" max="12551" width="17.5703125" style="10" customWidth="1"/>
    <col min="12552" max="12552" width="17.28515625" style="10" customWidth="1"/>
    <col min="12553" max="12553" width="9.28515625" style="10" bestFit="1" customWidth="1"/>
    <col min="12554" max="12554" width="10.7109375" style="10" customWidth="1"/>
    <col min="12555" max="12799" width="9.140625" style="10"/>
    <col min="12800" max="12800" width="7" style="10" customWidth="1"/>
    <col min="12801" max="12801" width="8" style="10" customWidth="1"/>
    <col min="12802" max="12802" width="9.28515625" style="10" customWidth="1"/>
    <col min="12803" max="12803" width="61.140625" style="10" customWidth="1"/>
    <col min="12804" max="12804" width="7.85546875" style="10" customWidth="1"/>
    <col min="12805" max="12805" width="8.5703125" style="10" customWidth="1"/>
    <col min="12806" max="12806" width="10.28515625" style="10" customWidth="1"/>
    <col min="12807" max="12807" width="17.5703125" style="10" customWidth="1"/>
    <col min="12808" max="12808" width="17.28515625" style="10" customWidth="1"/>
    <col min="12809" max="12809" width="9.28515625" style="10" bestFit="1" customWidth="1"/>
    <col min="12810" max="12810" width="10.7109375" style="10" customWidth="1"/>
    <col min="12811" max="13055" width="9.140625" style="10"/>
    <col min="13056" max="13056" width="7" style="10" customWidth="1"/>
    <col min="13057" max="13057" width="8" style="10" customWidth="1"/>
    <col min="13058" max="13058" width="9.28515625" style="10" customWidth="1"/>
    <col min="13059" max="13059" width="61.140625" style="10" customWidth="1"/>
    <col min="13060" max="13060" width="7.85546875" style="10" customWidth="1"/>
    <col min="13061" max="13061" width="8.5703125" style="10" customWidth="1"/>
    <col min="13062" max="13062" width="10.28515625" style="10" customWidth="1"/>
    <col min="13063" max="13063" width="17.5703125" style="10" customWidth="1"/>
    <col min="13064" max="13064" width="17.28515625" style="10" customWidth="1"/>
    <col min="13065" max="13065" width="9.28515625" style="10" bestFit="1" customWidth="1"/>
    <col min="13066" max="13066" width="10.7109375" style="10" customWidth="1"/>
    <col min="13067" max="13311" width="9.140625" style="10"/>
    <col min="13312" max="13312" width="7" style="10" customWidth="1"/>
    <col min="13313" max="13313" width="8" style="10" customWidth="1"/>
    <col min="13314" max="13314" width="9.28515625" style="10" customWidth="1"/>
    <col min="13315" max="13315" width="61.140625" style="10" customWidth="1"/>
    <col min="13316" max="13316" width="7.85546875" style="10" customWidth="1"/>
    <col min="13317" max="13317" width="8.5703125" style="10" customWidth="1"/>
    <col min="13318" max="13318" width="10.28515625" style="10" customWidth="1"/>
    <col min="13319" max="13319" width="17.5703125" style="10" customWidth="1"/>
    <col min="13320" max="13320" width="17.28515625" style="10" customWidth="1"/>
    <col min="13321" max="13321" width="9.28515625" style="10" bestFit="1" customWidth="1"/>
    <col min="13322" max="13322" width="10.7109375" style="10" customWidth="1"/>
    <col min="13323" max="13567" width="9.140625" style="10"/>
    <col min="13568" max="13568" width="7" style="10" customWidth="1"/>
    <col min="13569" max="13569" width="8" style="10" customWidth="1"/>
    <col min="13570" max="13570" width="9.28515625" style="10" customWidth="1"/>
    <col min="13571" max="13571" width="61.140625" style="10" customWidth="1"/>
    <col min="13572" max="13572" width="7.85546875" style="10" customWidth="1"/>
    <col min="13573" max="13573" width="8.5703125" style="10" customWidth="1"/>
    <col min="13574" max="13574" width="10.28515625" style="10" customWidth="1"/>
    <col min="13575" max="13575" width="17.5703125" style="10" customWidth="1"/>
    <col min="13576" max="13576" width="17.28515625" style="10" customWidth="1"/>
    <col min="13577" max="13577" width="9.28515625" style="10" bestFit="1" customWidth="1"/>
    <col min="13578" max="13578" width="10.7109375" style="10" customWidth="1"/>
    <col min="13579" max="13823" width="9.140625" style="10"/>
    <col min="13824" max="13824" width="7" style="10" customWidth="1"/>
    <col min="13825" max="13825" width="8" style="10" customWidth="1"/>
    <col min="13826" max="13826" width="9.28515625" style="10" customWidth="1"/>
    <col min="13827" max="13827" width="61.140625" style="10" customWidth="1"/>
    <col min="13828" max="13828" width="7.85546875" style="10" customWidth="1"/>
    <col min="13829" max="13829" width="8.5703125" style="10" customWidth="1"/>
    <col min="13830" max="13830" width="10.28515625" style="10" customWidth="1"/>
    <col min="13831" max="13831" width="17.5703125" style="10" customWidth="1"/>
    <col min="13832" max="13832" width="17.28515625" style="10" customWidth="1"/>
    <col min="13833" max="13833" width="9.28515625" style="10" bestFit="1" customWidth="1"/>
    <col min="13834" max="13834" width="10.7109375" style="10" customWidth="1"/>
    <col min="13835" max="14079" width="9.140625" style="10"/>
    <col min="14080" max="14080" width="7" style="10" customWidth="1"/>
    <col min="14081" max="14081" width="8" style="10" customWidth="1"/>
    <col min="14082" max="14082" width="9.28515625" style="10" customWidth="1"/>
    <col min="14083" max="14083" width="61.140625" style="10" customWidth="1"/>
    <col min="14084" max="14084" width="7.85546875" style="10" customWidth="1"/>
    <col min="14085" max="14085" width="8.5703125" style="10" customWidth="1"/>
    <col min="14086" max="14086" width="10.28515625" style="10" customWidth="1"/>
    <col min="14087" max="14087" width="17.5703125" style="10" customWidth="1"/>
    <col min="14088" max="14088" width="17.28515625" style="10" customWidth="1"/>
    <col min="14089" max="14089" width="9.28515625" style="10" bestFit="1" customWidth="1"/>
    <col min="14090" max="14090" width="10.7109375" style="10" customWidth="1"/>
    <col min="14091" max="14335" width="9.140625" style="10"/>
    <col min="14336" max="14336" width="7" style="10" customWidth="1"/>
    <col min="14337" max="14337" width="8" style="10" customWidth="1"/>
    <col min="14338" max="14338" width="9.28515625" style="10" customWidth="1"/>
    <col min="14339" max="14339" width="61.140625" style="10" customWidth="1"/>
    <col min="14340" max="14340" width="7.85546875" style="10" customWidth="1"/>
    <col min="14341" max="14341" width="8.5703125" style="10" customWidth="1"/>
    <col min="14342" max="14342" width="10.28515625" style="10" customWidth="1"/>
    <col min="14343" max="14343" width="17.5703125" style="10" customWidth="1"/>
    <col min="14344" max="14344" width="17.28515625" style="10" customWidth="1"/>
    <col min="14345" max="14345" width="9.28515625" style="10" bestFit="1" customWidth="1"/>
    <col min="14346" max="14346" width="10.7109375" style="10" customWidth="1"/>
    <col min="14347" max="14591" width="9.140625" style="10"/>
    <col min="14592" max="14592" width="7" style="10" customWidth="1"/>
    <col min="14593" max="14593" width="8" style="10" customWidth="1"/>
    <col min="14594" max="14594" width="9.28515625" style="10" customWidth="1"/>
    <col min="14595" max="14595" width="61.140625" style="10" customWidth="1"/>
    <col min="14596" max="14596" width="7.85546875" style="10" customWidth="1"/>
    <col min="14597" max="14597" width="8.5703125" style="10" customWidth="1"/>
    <col min="14598" max="14598" width="10.28515625" style="10" customWidth="1"/>
    <col min="14599" max="14599" width="17.5703125" style="10" customWidth="1"/>
    <col min="14600" max="14600" width="17.28515625" style="10" customWidth="1"/>
    <col min="14601" max="14601" width="9.28515625" style="10" bestFit="1" customWidth="1"/>
    <col min="14602" max="14602" width="10.7109375" style="10" customWidth="1"/>
    <col min="14603" max="14847" width="9.140625" style="10"/>
    <col min="14848" max="14848" width="7" style="10" customWidth="1"/>
    <col min="14849" max="14849" width="8" style="10" customWidth="1"/>
    <col min="14850" max="14850" width="9.28515625" style="10" customWidth="1"/>
    <col min="14851" max="14851" width="61.140625" style="10" customWidth="1"/>
    <col min="14852" max="14852" width="7.85546875" style="10" customWidth="1"/>
    <col min="14853" max="14853" width="8.5703125" style="10" customWidth="1"/>
    <col min="14854" max="14854" width="10.28515625" style="10" customWidth="1"/>
    <col min="14855" max="14855" width="17.5703125" style="10" customWidth="1"/>
    <col min="14856" max="14856" width="17.28515625" style="10" customWidth="1"/>
    <col min="14857" max="14857" width="9.28515625" style="10" bestFit="1" customWidth="1"/>
    <col min="14858" max="14858" width="10.7109375" style="10" customWidth="1"/>
    <col min="14859" max="15103" width="9.140625" style="10"/>
    <col min="15104" max="15104" width="7" style="10" customWidth="1"/>
    <col min="15105" max="15105" width="8" style="10" customWidth="1"/>
    <col min="15106" max="15106" width="9.28515625" style="10" customWidth="1"/>
    <col min="15107" max="15107" width="61.140625" style="10" customWidth="1"/>
    <col min="15108" max="15108" width="7.85546875" style="10" customWidth="1"/>
    <col min="15109" max="15109" width="8.5703125" style="10" customWidth="1"/>
    <col min="15110" max="15110" width="10.28515625" style="10" customWidth="1"/>
    <col min="15111" max="15111" width="17.5703125" style="10" customWidth="1"/>
    <col min="15112" max="15112" width="17.28515625" style="10" customWidth="1"/>
    <col min="15113" max="15113" width="9.28515625" style="10" bestFit="1" customWidth="1"/>
    <col min="15114" max="15114" width="10.7109375" style="10" customWidth="1"/>
    <col min="15115" max="15359" width="9.140625" style="10"/>
    <col min="15360" max="15360" width="7" style="10" customWidth="1"/>
    <col min="15361" max="15361" width="8" style="10" customWidth="1"/>
    <col min="15362" max="15362" width="9.28515625" style="10" customWidth="1"/>
    <col min="15363" max="15363" width="61.140625" style="10" customWidth="1"/>
    <col min="15364" max="15364" width="7.85546875" style="10" customWidth="1"/>
    <col min="15365" max="15365" width="8.5703125" style="10" customWidth="1"/>
    <col min="15366" max="15366" width="10.28515625" style="10" customWidth="1"/>
    <col min="15367" max="15367" width="17.5703125" style="10" customWidth="1"/>
    <col min="15368" max="15368" width="17.28515625" style="10" customWidth="1"/>
    <col min="15369" max="15369" width="9.28515625" style="10" bestFit="1" customWidth="1"/>
    <col min="15370" max="15370" width="10.7109375" style="10" customWidth="1"/>
    <col min="15371" max="15615" width="9.140625" style="10"/>
    <col min="15616" max="15616" width="7" style="10" customWidth="1"/>
    <col min="15617" max="15617" width="8" style="10" customWidth="1"/>
    <col min="15618" max="15618" width="9.28515625" style="10" customWidth="1"/>
    <col min="15619" max="15619" width="61.140625" style="10" customWidth="1"/>
    <col min="15620" max="15620" width="7.85546875" style="10" customWidth="1"/>
    <col min="15621" max="15621" width="8.5703125" style="10" customWidth="1"/>
    <col min="15622" max="15622" width="10.28515625" style="10" customWidth="1"/>
    <col min="15623" max="15623" width="17.5703125" style="10" customWidth="1"/>
    <col min="15624" max="15624" width="17.28515625" style="10" customWidth="1"/>
    <col min="15625" max="15625" width="9.28515625" style="10" bestFit="1" customWidth="1"/>
    <col min="15626" max="15626" width="10.7109375" style="10" customWidth="1"/>
    <col min="15627" max="15871" width="9.140625" style="10"/>
    <col min="15872" max="15872" width="7" style="10" customWidth="1"/>
    <col min="15873" max="15873" width="8" style="10" customWidth="1"/>
    <col min="15874" max="15874" width="9.28515625" style="10" customWidth="1"/>
    <col min="15875" max="15875" width="61.140625" style="10" customWidth="1"/>
    <col min="15876" max="15876" width="7.85546875" style="10" customWidth="1"/>
    <col min="15877" max="15877" width="8.5703125" style="10" customWidth="1"/>
    <col min="15878" max="15878" width="10.28515625" style="10" customWidth="1"/>
    <col min="15879" max="15879" width="17.5703125" style="10" customWidth="1"/>
    <col min="15880" max="15880" width="17.28515625" style="10" customWidth="1"/>
    <col min="15881" max="15881" width="9.28515625" style="10" bestFit="1" customWidth="1"/>
    <col min="15882" max="15882" width="10.7109375" style="10" customWidth="1"/>
    <col min="15883" max="16127" width="9.140625" style="10"/>
    <col min="16128" max="16128" width="7" style="10" customWidth="1"/>
    <col min="16129" max="16129" width="8" style="10" customWidth="1"/>
    <col min="16130" max="16130" width="9.28515625" style="10" customWidth="1"/>
    <col min="16131" max="16131" width="61.140625" style="10" customWidth="1"/>
    <col min="16132" max="16132" width="7.85546875" style="10" customWidth="1"/>
    <col min="16133" max="16133" width="8.5703125" style="10" customWidth="1"/>
    <col min="16134" max="16134" width="10.28515625" style="10" customWidth="1"/>
    <col min="16135" max="16135" width="17.5703125" style="10" customWidth="1"/>
    <col min="16136" max="16136" width="17.28515625" style="10" customWidth="1"/>
    <col min="16137" max="16137" width="9.28515625" style="10" bestFit="1" customWidth="1"/>
    <col min="16138" max="16138" width="10.7109375" style="10" customWidth="1"/>
    <col min="16139" max="16384" width="9.140625" style="10"/>
  </cols>
  <sheetData>
    <row r="1" spans="1:8" ht="18" customHeight="1" x14ac:dyDescent="0.25">
      <c r="A1" s="174" t="s">
        <v>556</v>
      </c>
      <c r="B1" s="174"/>
      <c r="C1" s="174"/>
      <c r="D1" s="175"/>
      <c r="E1" s="175"/>
      <c r="F1" s="175"/>
      <c r="G1" s="175"/>
      <c r="H1" s="175"/>
    </row>
    <row r="2" spans="1:8" ht="18" customHeight="1" x14ac:dyDescent="0.25">
      <c r="A2" s="174" t="s">
        <v>557</v>
      </c>
      <c r="B2" s="174"/>
      <c r="C2" s="174"/>
      <c r="D2" s="175"/>
      <c r="E2" s="175"/>
      <c r="F2" s="175"/>
      <c r="G2" s="175"/>
      <c r="H2" s="175"/>
    </row>
    <row r="3" spans="1:8" ht="18" customHeight="1" x14ac:dyDescent="0.25">
      <c r="A3" s="174" t="s">
        <v>558</v>
      </c>
      <c r="B3" s="174"/>
      <c r="C3" s="174"/>
      <c r="D3" s="175"/>
      <c r="E3" s="175"/>
      <c r="F3" s="175"/>
      <c r="G3" s="175"/>
      <c r="H3" s="175"/>
    </row>
    <row r="4" spans="1:8" ht="9" customHeight="1" thickBot="1" x14ac:dyDescent="0.2">
      <c r="E4" s="94"/>
      <c r="F4" s="95"/>
      <c r="G4" s="95"/>
      <c r="H4" s="96"/>
    </row>
    <row r="5" spans="1:8" s="97" customFormat="1" ht="20.25" thickBot="1" x14ac:dyDescent="0.3">
      <c r="A5" s="176" t="s">
        <v>0</v>
      </c>
      <c r="B5" s="177"/>
      <c r="C5" s="177"/>
      <c r="D5" s="177"/>
      <c r="E5" s="177"/>
      <c r="F5" s="177"/>
      <c r="G5" s="177"/>
      <c r="H5" s="178"/>
    </row>
    <row r="6" spans="1:8" ht="21.75" customHeight="1" thickTop="1" x14ac:dyDescent="0.25">
      <c r="A6" s="19" t="s">
        <v>1</v>
      </c>
      <c r="B6" s="20"/>
      <c r="C6" s="20"/>
      <c r="D6" s="11"/>
      <c r="E6" s="12"/>
      <c r="F6" s="12"/>
      <c r="G6" s="13"/>
      <c r="H6" s="98"/>
    </row>
    <row r="7" spans="1:8" ht="21" customHeight="1" x14ac:dyDescent="0.25">
      <c r="A7" s="21" t="s">
        <v>2</v>
      </c>
      <c r="B7" s="22"/>
      <c r="C7" s="22"/>
      <c r="D7" s="14"/>
      <c r="E7" s="14"/>
      <c r="F7" s="14"/>
      <c r="G7" s="15"/>
      <c r="H7" s="99"/>
    </row>
    <row r="8" spans="1:8" ht="20.25" customHeight="1" x14ac:dyDescent="0.25">
      <c r="A8" s="21" t="s">
        <v>3</v>
      </c>
      <c r="B8" s="22"/>
      <c r="C8" s="22"/>
      <c r="D8" s="16"/>
      <c r="E8" s="14"/>
      <c r="F8" s="14"/>
      <c r="G8" s="17"/>
      <c r="H8" s="6" t="s">
        <v>559</v>
      </c>
    </row>
    <row r="9" spans="1:8" ht="21" customHeight="1" thickBot="1" x14ac:dyDescent="0.3">
      <c r="A9" s="23" t="s">
        <v>4</v>
      </c>
      <c r="B9" s="17"/>
      <c r="C9" s="17"/>
      <c r="D9" s="15"/>
      <c r="E9" s="179">
        <v>263</v>
      </c>
      <c r="F9" s="180"/>
      <c r="G9" s="18" t="s">
        <v>5</v>
      </c>
      <c r="H9" s="7" t="s">
        <v>560</v>
      </c>
    </row>
    <row r="10" spans="1:8" ht="12.75" x14ac:dyDescent="0.25">
      <c r="A10" s="181" t="s">
        <v>6</v>
      </c>
      <c r="B10" s="183" t="s">
        <v>7</v>
      </c>
      <c r="C10" s="183" t="s">
        <v>8</v>
      </c>
      <c r="D10" s="183" t="s">
        <v>9</v>
      </c>
      <c r="E10" s="185" t="s">
        <v>10</v>
      </c>
      <c r="F10" s="185" t="s">
        <v>11</v>
      </c>
      <c r="G10" s="74" t="s">
        <v>12</v>
      </c>
      <c r="H10" s="75" t="s">
        <v>12</v>
      </c>
    </row>
    <row r="11" spans="1:8" ht="15" customHeight="1" thickBot="1" x14ac:dyDescent="0.3">
      <c r="A11" s="182"/>
      <c r="B11" s="184"/>
      <c r="C11" s="184"/>
      <c r="D11" s="184"/>
      <c r="E11" s="186"/>
      <c r="F11" s="186"/>
      <c r="G11" s="76" t="s">
        <v>554</v>
      </c>
      <c r="H11" s="77" t="s">
        <v>555</v>
      </c>
    </row>
    <row r="12" spans="1:8" ht="18" customHeight="1" x14ac:dyDescent="0.2">
      <c r="A12" s="24" t="s">
        <v>13</v>
      </c>
      <c r="B12" s="25"/>
      <c r="C12" s="25"/>
      <c r="D12" s="26" t="s">
        <v>14</v>
      </c>
      <c r="E12" s="27"/>
      <c r="F12" s="27"/>
      <c r="G12" s="100"/>
      <c r="H12" s="78">
        <f>SUM(H14)</f>
        <v>0</v>
      </c>
    </row>
    <row r="13" spans="1:8" ht="18" customHeight="1" x14ac:dyDescent="0.2">
      <c r="A13" s="28" t="s">
        <v>15</v>
      </c>
      <c r="B13" s="29"/>
      <c r="C13" s="29"/>
      <c r="D13" s="30" t="s">
        <v>16</v>
      </c>
      <c r="E13" s="31"/>
      <c r="F13" s="85"/>
      <c r="G13" s="101"/>
      <c r="H13" s="79"/>
    </row>
    <row r="14" spans="1:8" ht="18" customHeight="1" x14ac:dyDescent="0.25">
      <c r="A14" s="32" t="s">
        <v>17</v>
      </c>
      <c r="B14" s="33" t="s">
        <v>18</v>
      </c>
      <c r="C14" s="33" t="s">
        <v>19</v>
      </c>
      <c r="D14" s="34" t="s">
        <v>20</v>
      </c>
      <c r="E14" s="35" t="s">
        <v>21</v>
      </c>
      <c r="F14" s="86">
        <v>68.819999999999993</v>
      </c>
      <c r="G14" s="2"/>
      <c r="H14" s="80">
        <f>F14*G14</f>
        <v>0</v>
      </c>
    </row>
    <row r="15" spans="1:8" ht="18" customHeight="1" x14ac:dyDescent="0.25">
      <c r="A15" s="36" t="s">
        <v>22</v>
      </c>
      <c r="B15" s="37"/>
      <c r="C15" s="37"/>
      <c r="D15" s="38" t="s">
        <v>23</v>
      </c>
      <c r="E15" s="39"/>
      <c r="F15" s="87"/>
      <c r="G15" s="90"/>
      <c r="H15" s="81">
        <f>SUM(H16:H40)</f>
        <v>0</v>
      </c>
    </row>
    <row r="16" spans="1:8" ht="18" customHeight="1" x14ac:dyDescent="0.25">
      <c r="A16" s="28" t="s">
        <v>24</v>
      </c>
      <c r="B16" s="40"/>
      <c r="C16" s="40"/>
      <c r="D16" s="29" t="s">
        <v>25</v>
      </c>
      <c r="E16" s="31"/>
      <c r="F16" s="85"/>
      <c r="G16" s="101"/>
      <c r="H16" s="79"/>
    </row>
    <row r="17" spans="1:9" ht="28.5" customHeight="1" x14ac:dyDescent="0.25">
      <c r="A17" s="32" t="s">
        <v>26</v>
      </c>
      <c r="B17" s="41" t="s">
        <v>18</v>
      </c>
      <c r="C17" s="41">
        <v>97622</v>
      </c>
      <c r="D17" s="34" t="s">
        <v>27</v>
      </c>
      <c r="E17" s="35" t="s">
        <v>28</v>
      </c>
      <c r="F17" s="86">
        <v>40.31</v>
      </c>
      <c r="G17" s="2"/>
      <c r="H17" s="80">
        <f>F17*G17</f>
        <v>0</v>
      </c>
    </row>
    <row r="18" spans="1:9" ht="18" customHeight="1" x14ac:dyDescent="0.25">
      <c r="A18" s="28" t="s">
        <v>29</v>
      </c>
      <c r="B18" s="40"/>
      <c r="C18" s="40"/>
      <c r="D18" s="29" t="s">
        <v>30</v>
      </c>
      <c r="E18" s="31"/>
      <c r="F18" s="85"/>
      <c r="G18" s="101"/>
      <c r="H18" s="79"/>
    </row>
    <row r="19" spans="1:9" ht="25.5" x14ac:dyDescent="0.25">
      <c r="A19" s="32" t="s">
        <v>26</v>
      </c>
      <c r="B19" s="41" t="s">
        <v>18</v>
      </c>
      <c r="C19" s="41">
        <v>90441</v>
      </c>
      <c r="D19" s="42" t="s">
        <v>31</v>
      </c>
      <c r="E19" s="35" t="s">
        <v>32</v>
      </c>
      <c r="F19" s="86">
        <v>54</v>
      </c>
      <c r="G19" s="2"/>
      <c r="H19" s="80">
        <f>F19*G19</f>
        <v>0</v>
      </c>
    </row>
    <row r="20" spans="1:9" ht="18" customHeight="1" x14ac:dyDescent="0.25">
      <c r="A20" s="28" t="s">
        <v>33</v>
      </c>
      <c r="B20" s="40"/>
      <c r="C20" s="40"/>
      <c r="D20" s="29" t="s">
        <v>34</v>
      </c>
      <c r="E20" s="31"/>
      <c r="F20" s="85"/>
      <c r="G20" s="101"/>
      <c r="H20" s="79"/>
    </row>
    <row r="21" spans="1:9" ht="38.25" x14ac:dyDescent="0.25">
      <c r="A21" s="32" t="s">
        <v>35</v>
      </c>
      <c r="B21" s="41" t="s">
        <v>18</v>
      </c>
      <c r="C21" s="41">
        <v>97627</v>
      </c>
      <c r="D21" s="34" t="s">
        <v>36</v>
      </c>
      <c r="E21" s="35" t="s">
        <v>21</v>
      </c>
      <c r="F21" s="86">
        <f>39*0.25</f>
        <v>9.75</v>
      </c>
      <c r="G21" s="2"/>
      <c r="H21" s="80">
        <f>F21*G21</f>
        <v>0</v>
      </c>
    </row>
    <row r="22" spans="1:9" ht="18" customHeight="1" x14ac:dyDescent="0.25">
      <c r="A22" s="28" t="s">
        <v>37</v>
      </c>
      <c r="B22" s="40"/>
      <c r="C22" s="40"/>
      <c r="D22" s="29" t="s">
        <v>38</v>
      </c>
      <c r="E22" s="31"/>
      <c r="F22" s="85"/>
      <c r="G22" s="101"/>
      <c r="H22" s="79"/>
    </row>
    <row r="23" spans="1:9" ht="25.5" x14ac:dyDescent="0.25">
      <c r="A23" s="43" t="s">
        <v>39</v>
      </c>
      <c r="B23" s="44" t="s">
        <v>18</v>
      </c>
      <c r="C23" s="44">
        <v>97647</v>
      </c>
      <c r="D23" s="45" t="s">
        <v>40</v>
      </c>
      <c r="E23" s="46" t="s">
        <v>28</v>
      </c>
      <c r="F23" s="88">
        <v>40.31</v>
      </c>
      <c r="G23" s="4"/>
      <c r="H23" s="80">
        <f t="shared" ref="H23:H35" si="0">F23*G23</f>
        <v>0</v>
      </c>
      <c r="I23" s="93"/>
    </row>
    <row r="24" spans="1:9" ht="29.25" customHeight="1" x14ac:dyDescent="0.25">
      <c r="A24" s="43" t="s">
        <v>41</v>
      </c>
      <c r="B24" s="44" t="s">
        <v>18</v>
      </c>
      <c r="C24" s="44">
        <v>97652</v>
      </c>
      <c r="D24" s="45" t="s">
        <v>42</v>
      </c>
      <c r="E24" s="46" t="s">
        <v>43</v>
      </c>
      <c r="F24" s="88">
        <v>4</v>
      </c>
      <c r="G24" s="4"/>
      <c r="H24" s="80">
        <f t="shared" si="0"/>
        <v>0</v>
      </c>
    </row>
    <row r="25" spans="1:9" ht="30" customHeight="1" x14ac:dyDescent="0.25">
      <c r="A25" s="43" t="s">
        <v>44</v>
      </c>
      <c r="B25" s="44" t="s">
        <v>18</v>
      </c>
      <c r="C25" s="44">
        <v>97627</v>
      </c>
      <c r="D25" s="45" t="s">
        <v>36</v>
      </c>
      <c r="E25" s="46" t="s">
        <v>21</v>
      </c>
      <c r="F25" s="88">
        <v>7.3</v>
      </c>
      <c r="G25" s="4"/>
      <c r="H25" s="80">
        <f t="shared" si="0"/>
        <v>0</v>
      </c>
    </row>
    <row r="26" spans="1:9" ht="34.5" customHeight="1" x14ac:dyDescent="0.25">
      <c r="A26" s="43" t="s">
        <v>45</v>
      </c>
      <c r="B26" s="44" t="s">
        <v>18</v>
      </c>
      <c r="C26" s="44">
        <v>97622</v>
      </c>
      <c r="D26" s="45" t="s">
        <v>27</v>
      </c>
      <c r="E26" s="46" t="s">
        <v>28</v>
      </c>
      <c r="F26" s="88">
        <v>96.75</v>
      </c>
      <c r="G26" s="4"/>
      <c r="H26" s="80">
        <f t="shared" si="0"/>
        <v>0</v>
      </c>
    </row>
    <row r="27" spans="1:9" ht="24" customHeight="1" x14ac:dyDescent="0.25">
      <c r="A27" s="43" t="s">
        <v>46</v>
      </c>
      <c r="B27" s="44" t="s">
        <v>18</v>
      </c>
      <c r="C27" s="44">
        <v>97644</v>
      </c>
      <c r="D27" s="45" t="s">
        <v>47</v>
      </c>
      <c r="E27" s="46" t="s">
        <v>28</v>
      </c>
      <c r="F27" s="88">
        <v>8.4</v>
      </c>
      <c r="G27" s="4"/>
      <c r="H27" s="80">
        <f t="shared" si="0"/>
        <v>0</v>
      </c>
    </row>
    <row r="28" spans="1:9" ht="27" customHeight="1" x14ac:dyDescent="0.25">
      <c r="A28" s="43" t="s">
        <v>48</v>
      </c>
      <c r="B28" s="44" t="s">
        <v>18</v>
      </c>
      <c r="C28" s="44">
        <v>97645</v>
      </c>
      <c r="D28" s="45" t="s">
        <v>49</v>
      </c>
      <c r="E28" s="46" t="s">
        <v>28</v>
      </c>
      <c r="F28" s="88">
        <v>5</v>
      </c>
      <c r="G28" s="4"/>
      <c r="H28" s="80">
        <f t="shared" si="0"/>
        <v>0</v>
      </c>
    </row>
    <row r="29" spans="1:9" ht="28.5" customHeight="1" x14ac:dyDescent="0.25">
      <c r="A29" s="43" t="s">
        <v>50</v>
      </c>
      <c r="B29" s="44" t="s">
        <v>18</v>
      </c>
      <c r="C29" s="44">
        <v>97640</v>
      </c>
      <c r="D29" s="45" t="s">
        <v>51</v>
      </c>
      <c r="E29" s="46" t="s">
        <v>28</v>
      </c>
      <c r="F29" s="88">
        <v>40.31</v>
      </c>
      <c r="G29" s="4"/>
      <c r="H29" s="80">
        <f t="shared" si="0"/>
        <v>0</v>
      </c>
    </row>
    <row r="30" spans="1:9" ht="33" customHeight="1" x14ac:dyDescent="0.25">
      <c r="A30" s="43" t="s">
        <v>52</v>
      </c>
      <c r="B30" s="44" t="s">
        <v>18</v>
      </c>
      <c r="C30" s="44">
        <v>97663</v>
      </c>
      <c r="D30" s="45" t="s">
        <v>53</v>
      </c>
      <c r="E30" s="46" t="s">
        <v>43</v>
      </c>
      <c r="F30" s="88">
        <v>5</v>
      </c>
      <c r="G30" s="4"/>
      <c r="H30" s="80">
        <f t="shared" si="0"/>
        <v>0</v>
      </c>
    </row>
    <row r="31" spans="1:9" ht="33" customHeight="1" x14ac:dyDescent="0.25">
      <c r="A31" s="43" t="s">
        <v>54</v>
      </c>
      <c r="B31" s="44" t="s">
        <v>18</v>
      </c>
      <c r="C31" s="44">
        <v>97666</v>
      </c>
      <c r="D31" s="45" t="s">
        <v>55</v>
      </c>
      <c r="E31" s="46" t="s">
        <v>43</v>
      </c>
      <c r="F31" s="88">
        <v>5</v>
      </c>
      <c r="G31" s="4"/>
      <c r="H31" s="80">
        <f t="shared" si="0"/>
        <v>0</v>
      </c>
    </row>
    <row r="32" spans="1:9" ht="33" customHeight="1" x14ac:dyDescent="0.25">
      <c r="A32" s="43" t="s">
        <v>56</v>
      </c>
      <c r="B32" s="44" t="s">
        <v>18</v>
      </c>
      <c r="C32" s="44">
        <v>88264</v>
      </c>
      <c r="D32" s="45" t="s">
        <v>57</v>
      </c>
      <c r="E32" s="46" t="s">
        <v>58</v>
      </c>
      <c r="F32" s="88">
        <f>8*2*4</f>
        <v>64</v>
      </c>
      <c r="G32" s="4"/>
      <c r="H32" s="80">
        <f t="shared" si="0"/>
        <v>0</v>
      </c>
    </row>
    <row r="33" spans="1:8" ht="33" customHeight="1" x14ac:dyDescent="0.25">
      <c r="A33" s="43" t="s">
        <v>59</v>
      </c>
      <c r="B33" s="44" t="s">
        <v>18</v>
      </c>
      <c r="C33" s="44">
        <v>88267</v>
      </c>
      <c r="D33" s="45" t="s">
        <v>60</v>
      </c>
      <c r="E33" s="46" t="s">
        <v>58</v>
      </c>
      <c r="F33" s="88">
        <f>F32</f>
        <v>64</v>
      </c>
      <c r="G33" s="4"/>
      <c r="H33" s="80">
        <f t="shared" si="0"/>
        <v>0</v>
      </c>
    </row>
    <row r="34" spans="1:8" ht="33" customHeight="1" x14ac:dyDescent="0.25">
      <c r="A34" s="43" t="s">
        <v>61</v>
      </c>
      <c r="B34" s="41" t="s">
        <v>18</v>
      </c>
      <c r="C34" s="41">
        <v>72898</v>
      </c>
      <c r="D34" s="34" t="s">
        <v>62</v>
      </c>
      <c r="E34" s="35" t="s">
        <v>21</v>
      </c>
      <c r="F34" s="86">
        <v>65.900000000000006</v>
      </c>
      <c r="G34" s="2"/>
      <c r="H34" s="80">
        <f t="shared" si="0"/>
        <v>0</v>
      </c>
    </row>
    <row r="35" spans="1:8" ht="33" customHeight="1" x14ac:dyDescent="0.25">
      <c r="A35" s="43" t="s">
        <v>63</v>
      </c>
      <c r="B35" s="41" t="s">
        <v>18</v>
      </c>
      <c r="C35" s="41">
        <v>97914</v>
      </c>
      <c r="D35" s="34" t="s">
        <v>64</v>
      </c>
      <c r="E35" s="35" t="s">
        <v>65</v>
      </c>
      <c r="F35" s="86">
        <v>65.900000000000006</v>
      </c>
      <c r="G35" s="2"/>
      <c r="H35" s="80">
        <f t="shared" si="0"/>
        <v>0</v>
      </c>
    </row>
    <row r="36" spans="1:8" ht="18" customHeight="1" x14ac:dyDescent="0.25">
      <c r="A36" s="28" t="s">
        <v>66</v>
      </c>
      <c r="B36" s="47"/>
      <c r="C36" s="47"/>
      <c r="D36" s="29" t="s">
        <v>67</v>
      </c>
      <c r="E36" s="48"/>
      <c r="F36" s="85"/>
      <c r="G36" s="101"/>
      <c r="H36" s="79"/>
    </row>
    <row r="37" spans="1:8" ht="50.25" customHeight="1" x14ac:dyDescent="0.25">
      <c r="A37" s="32" t="s">
        <v>68</v>
      </c>
      <c r="B37" s="41" t="s">
        <v>18</v>
      </c>
      <c r="C37" s="41">
        <v>97976</v>
      </c>
      <c r="D37" s="34" t="s">
        <v>69</v>
      </c>
      <c r="E37" s="35" t="s">
        <v>70</v>
      </c>
      <c r="F37" s="86">
        <v>1</v>
      </c>
      <c r="G37" s="2"/>
      <c r="H37" s="80">
        <f>F37*G37</f>
        <v>0</v>
      </c>
    </row>
    <row r="38" spans="1:8" ht="18" customHeight="1" x14ac:dyDescent="0.25">
      <c r="A38" s="28" t="s">
        <v>71</v>
      </c>
      <c r="B38" s="40"/>
      <c r="C38" s="40"/>
      <c r="D38" s="29" t="s">
        <v>72</v>
      </c>
      <c r="E38" s="31"/>
      <c r="F38" s="85"/>
      <c r="G38" s="101"/>
      <c r="H38" s="79"/>
    </row>
    <row r="39" spans="1:8" ht="38.25" x14ac:dyDescent="0.25">
      <c r="A39" s="32" t="s">
        <v>73</v>
      </c>
      <c r="B39" s="41" t="s">
        <v>18</v>
      </c>
      <c r="C39" s="41">
        <v>72898</v>
      </c>
      <c r="D39" s="34" t="s">
        <v>74</v>
      </c>
      <c r="E39" s="35" t="s">
        <v>21</v>
      </c>
      <c r="F39" s="86">
        <v>82.29</v>
      </c>
      <c r="G39" s="2"/>
      <c r="H39" s="80">
        <f>F39*G39</f>
        <v>0</v>
      </c>
    </row>
    <row r="40" spans="1:8" ht="38.25" x14ac:dyDescent="0.25">
      <c r="A40" s="32" t="s">
        <v>75</v>
      </c>
      <c r="B40" s="41" t="s">
        <v>18</v>
      </c>
      <c r="C40" s="41">
        <v>97914</v>
      </c>
      <c r="D40" s="34" t="s">
        <v>76</v>
      </c>
      <c r="E40" s="35" t="s">
        <v>65</v>
      </c>
      <c r="F40" s="86">
        <v>82.29</v>
      </c>
      <c r="G40" s="2"/>
      <c r="H40" s="80">
        <f>F40*G40</f>
        <v>0</v>
      </c>
    </row>
    <row r="41" spans="1:8" ht="18" customHeight="1" x14ac:dyDescent="0.25">
      <c r="A41" s="36" t="s">
        <v>77</v>
      </c>
      <c r="B41" s="37"/>
      <c r="C41" s="37"/>
      <c r="D41" s="38" t="s">
        <v>78</v>
      </c>
      <c r="E41" s="39"/>
      <c r="F41" s="87"/>
      <c r="G41" s="90"/>
      <c r="H41" s="81">
        <f>SUM(H42:H61)</f>
        <v>0</v>
      </c>
    </row>
    <row r="42" spans="1:8" ht="18" customHeight="1" x14ac:dyDescent="0.25">
      <c r="A42" s="28" t="s">
        <v>79</v>
      </c>
      <c r="B42" s="40"/>
      <c r="C42" s="40"/>
      <c r="D42" s="29" t="s">
        <v>80</v>
      </c>
      <c r="E42" s="31"/>
      <c r="F42" s="85"/>
      <c r="G42" s="101"/>
      <c r="H42" s="79"/>
    </row>
    <row r="43" spans="1:8" ht="18" customHeight="1" x14ac:dyDescent="0.25">
      <c r="A43" s="32" t="s">
        <v>81</v>
      </c>
      <c r="B43" s="33" t="s">
        <v>18</v>
      </c>
      <c r="C43" s="33">
        <v>98459</v>
      </c>
      <c r="D43" s="35" t="s">
        <v>82</v>
      </c>
      <c r="E43" s="35" t="s">
        <v>83</v>
      </c>
      <c r="F43" s="86">
        <v>6</v>
      </c>
      <c r="G43" s="4"/>
      <c r="H43" s="80">
        <f>F43*G43</f>
        <v>0</v>
      </c>
    </row>
    <row r="44" spans="1:8" ht="18" customHeight="1" x14ac:dyDescent="0.25">
      <c r="A44" s="32" t="s">
        <v>84</v>
      </c>
      <c r="B44" s="33" t="s">
        <v>18</v>
      </c>
      <c r="C44" s="33">
        <v>98459</v>
      </c>
      <c r="D44" s="35" t="s">
        <v>85</v>
      </c>
      <c r="E44" s="35" t="s">
        <v>32</v>
      </c>
      <c r="F44" s="86">
        <v>1</v>
      </c>
      <c r="G44" s="4"/>
      <c r="H44" s="80">
        <f>F44*G44</f>
        <v>0</v>
      </c>
    </row>
    <row r="45" spans="1:8" ht="18" customHeight="1" x14ac:dyDescent="0.25">
      <c r="A45" s="28" t="s">
        <v>86</v>
      </c>
      <c r="B45" s="40"/>
      <c r="C45" s="40"/>
      <c r="D45" s="29" t="s">
        <v>87</v>
      </c>
      <c r="E45" s="31"/>
      <c r="F45" s="85"/>
      <c r="G45" s="101"/>
      <c r="H45" s="79"/>
    </row>
    <row r="46" spans="1:8" ht="38.25" x14ac:dyDescent="0.25">
      <c r="A46" s="32" t="s">
        <v>88</v>
      </c>
      <c r="B46" s="33" t="s">
        <v>18</v>
      </c>
      <c r="C46" s="33">
        <v>93207</v>
      </c>
      <c r="D46" s="34" t="s">
        <v>89</v>
      </c>
      <c r="E46" s="35" t="s">
        <v>28</v>
      </c>
      <c r="F46" s="86">
        <v>40</v>
      </c>
      <c r="G46" s="2"/>
      <c r="H46" s="80">
        <f>F46*G46</f>
        <v>0</v>
      </c>
    </row>
    <row r="47" spans="1:8" ht="38.25" x14ac:dyDescent="0.25">
      <c r="A47" s="32" t="s">
        <v>90</v>
      </c>
      <c r="B47" s="33" t="s">
        <v>18</v>
      </c>
      <c r="C47" s="33">
        <v>93210</v>
      </c>
      <c r="D47" s="34" t="s">
        <v>91</v>
      </c>
      <c r="E47" s="35" t="s">
        <v>28</v>
      </c>
      <c r="F47" s="86">
        <v>15</v>
      </c>
      <c r="G47" s="2"/>
      <c r="H47" s="80">
        <f>F47*G47</f>
        <v>0</v>
      </c>
    </row>
    <row r="48" spans="1:8" ht="25.5" x14ac:dyDescent="0.25">
      <c r="A48" s="32" t="s">
        <v>92</v>
      </c>
      <c r="B48" s="33" t="s">
        <v>18</v>
      </c>
      <c r="C48" s="33">
        <v>41598</v>
      </c>
      <c r="D48" s="34" t="s">
        <v>93</v>
      </c>
      <c r="E48" s="35" t="s">
        <v>32</v>
      </c>
      <c r="F48" s="86">
        <v>1</v>
      </c>
      <c r="G48" s="2"/>
      <c r="H48" s="80">
        <f>F48*G48</f>
        <v>0</v>
      </c>
    </row>
    <row r="49" spans="1:8" ht="51" x14ac:dyDescent="0.25">
      <c r="A49" s="32" t="s">
        <v>94</v>
      </c>
      <c r="B49" s="33" t="s">
        <v>18</v>
      </c>
      <c r="C49" s="49" t="s">
        <v>95</v>
      </c>
      <c r="D49" s="34" t="s">
        <v>96</v>
      </c>
      <c r="E49" s="35" t="s">
        <v>32</v>
      </c>
      <c r="F49" s="86">
        <v>1</v>
      </c>
      <c r="G49" s="2"/>
      <c r="H49" s="80">
        <f>F49*G49</f>
        <v>0</v>
      </c>
    </row>
    <row r="50" spans="1:8" ht="51" x14ac:dyDescent="0.25">
      <c r="A50" s="32" t="s">
        <v>97</v>
      </c>
      <c r="B50" s="33" t="s">
        <v>18</v>
      </c>
      <c r="C50" s="49">
        <v>76658</v>
      </c>
      <c r="D50" s="34" t="s">
        <v>98</v>
      </c>
      <c r="E50" s="35" t="s">
        <v>32</v>
      </c>
      <c r="F50" s="86">
        <v>1</v>
      </c>
      <c r="G50" s="2"/>
      <c r="H50" s="80">
        <f>F50*G50</f>
        <v>0</v>
      </c>
    </row>
    <row r="51" spans="1:8" ht="18" customHeight="1" x14ac:dyDescent="0.25">
      <c r="A51" s="28" t="s">
        <v>99</v>
      </c>
      <c r="B51" s="40"/>
      <c r="C51" s="40"/>
      <c r="D51" s="29" t="s">
        <v>100</v>
      </c>
      <c r="E51" s="31"/>
      <c r="F51" s="85"/>
      <c r="G51" s="101"/>
      <c r="H51" s="79"/>
    </row>
    <row r="52" spans="1:8" ht="18" customHeight="1" x14ac:dyDescent="0.25">
      <c r="A52" s="32" t="s">
        <v>101</v>
      </c>
      <c r="B52" s="33" t="s">
        <v>18</v>
      </c>
      <c r="C52" s="33" t="s">
        <v>102</v>
      </c>
      <c r="D52" s="35" t="s">
        <v>103</v>
      </c>
      <c r="E52" s="35" t="s">
        <v>32</v>
      </c>
      <c r="F52" s="86">
        <v>1</v>
      </c>
      <c r="G52" s="2"/>
      <c r="H52" s="80">
        <f>F52*G52</f>
        <v>0</v>
      </c>
    </row>
    <row r="53" spans="1:8" ht="18" customHeight="1" x14ac:dyDescent="0.25">
      <c r="A53" s="28" t="s">
        <v>104</v>
      </c>
      <c r="B53" s="40"/>
      <c r="C53" s="40"/>
      <c r="D53" s="29" t="s">
        <v>105</v>
      </c>
      <c r="E53" s="31"/>
      <c r="F53" s="85"/>
      <c r="G53" s="101"/>
      <c r="H53" s="79"/>
    </row>
    <row r="54" spans="1:8" ht="38.25" x14ac:dyDescent="0.25">
      <c r="A54" s="32" t="s">
        <v>106</v>
      </c>
      <c r="B54" s="33" t="s">
        <v>18</v>
      </c>
      <c r="C54" s="33">
        <v>97011</v>
      </c>
      <c r="D54" s="34" t="s">
        <v>107</v>
      </c>
      <c r="E54" s="35" t="s">
        <v>83</v>
      </c>
      <c r="F54" s="86">
        <v>118.5</v>
      </c>
      <c r="G54" s="2"/>
      <c r="H54" s="80">
        <f>F54*G54</f>
        <v>0</v>
      </c>
    </row>
    <row r="55" spans="1:8" ht="18" customHeight="1" x14ac:dyDescent="0.25">
      <c r="A55" s="28" t="s">
        <v>108</v>
      </c>
      <c r="B55" s="40"/>
      <c r="C55" s="40"/>
      <c r="D55" s="29" t="s">
        <v>109</v>
      </c>
      <c r="E55" s="31"/>
      <c r="F55" s="85"/>
      <c r="G55" s="101"/>
      <c r="H55" s="79"/>
    </row>
    <row r="56" spans="1:8" ht="25.5" x14ac:dyDescent="0.25">
      <c r="A56" s="32" t="s">
        <v>110</v>
      </c>
      <c r="B56" s="49" t="s">
        <v>111</v>
      </c>
      <c r="C56" s="44">
        <v>36487</v>
      </c>
      <c r="D56" s="34" t="s">
        <v>112</v>
      </c>
      <c r="E56" s="35" t="s">
        <v>113</v>
      </c>
      <c r="F56" s="86">
        <v>1</v>
      </c>
      <c r="G56" s="2"/>
      <c r="H56" s="80">
        <f>F56*G56</f>
        <v>0</v>
      </c>
    </row>
    <row r="57" spans="1:8" ht="38.25" x14ac:dyDescent="0.25">
      <c r="A57" s="32" t="s">
        <v>114</v>
      </c>
      <c r="B57" s="49" t="s">
        <v>111</v>
      </c>
      <c r="C57" s="44">
        <v>10527</v>
      </c>
      <c r="D57" s="34" t="s">
        <v>115</v>
      </c>
      <c r="E57" s="35" t="s">
        <v>116</v>
      </c>
      <c r="F57" s="86">
        <v>60</v>
      </c>
      <c r="G57" s="2"/>
      <c r="H57" s="80">
        <f>F57*G57</f>
        <v>0</v>
      </c>
    </row>
    <row r="58" spans="1:8" ht="38.25" x14ac:dyDescent="0.25">
      <c r="A58" s="32" t="s">
        <v>117</v>
      </c>
      <c r="B58" s="49" t="s">
        <v>111</v>
      </c>
      <c r="C58" s="44">
        <v>20193</v>
      </c>
      <c r="D58" s="34" t="s">
        <v>118</v>
      </c>
      <c r="E58" s="35" t="s">
        <v>119</v>
      </c>
      <c r="F58" s="86">
        <v>187</v>
      </c>
      <c r="G58" s="2"/>
      <c r="H58" s="80">
        <f>F58*G58</f>
        <v>0</v>
      </c>
    </row>
    <row r="59" spans="1:8" ht="18" customHeight="1" x14ac:dyDescent="0.25">
      <c r="A59" s="28" t="s">
        <v>120</v>
      </c>
      <c r="B59" s="40"/>
      <c r="C59" s="40"/>
      <c r="D59" s="29" t="s">
        <v>121</v>
      </c>
      <c r="E59" s="31"/>
      <c r="F59" s="85"/>
      <c r="G59" s="101"/>
      <c r="H59" s="79"/>
    </row>
    <row r="60" spans="1:8" ht="25.5" x14ac:dyDescent="0.25">
      <c r="A60" s="32" t="s">
        <v>122</v>
      </c>
      <c r="B60" s="41" t="s">
        <v>18</v>
      </c>
      <c r="C60" s="41">
        <v>72898</v>
      </c>
      <c r="D60" s="34" t="s">
        <v>62</v>
      </c>
      <c r="E60" s="35" t="s">
        <v>21</v>
      </c>
      <c r="F60" s="86">
        <f>6*6*8</f>
        <v>288</v>
      </c>
      <c r="G60" s="2"/>
      <c r="H60" s="80">
        <f>F60*G60</f>
        <v>0</v>
      </c>
    </row>
    <row r="61" spans="1:8" ht="25.5" x14ac:dyDescent="0.25">
      <c r="A61" s="32" t="s">
        <v>123</v>
      </c>
      <c r="B61" s="41" t="s">
        <v>18</v>
      </c>
      <c r="C61" s="41">
        <v>97914</v>
      </c>
      <c r="D61" s="42" t="s">
        <v>64</v>
      </c>
      <c r="E61" s="35" t="s">
        <v>65</v>
      </c>
      <c r="F61" s="86">
        <f>6*6*8</f>
        <v>288</v>
      </c>
      <c r="G61" s="2"/>
      <c r="H61" s="80">
        <f>F61*G61</f>
        <v>0</v>
      </c>
    </row>
    <row r="62" spans="1:8" ht="18" customHeight="1" x14ac:dyDescent="0.25">
      <c r="A62" s="36" t="s">
        <v>124</v>
      </c>
      <c r="B62" s="37"/>
      <c r="C62" s="37"/>
      <c r="D62" s="38" t="s">
        <v>125</v>
      </c>
      <c r="E62" s="39"/>
      <c r="F62" s="87"/>
      <c r="G62" s="90"/>
      <c r="H62" s="81">
        <f>SUM(H63:H67)</f>
        <v>0</v>
      </c>
    </row>
    <row r="63" spans="1:8" ht="18" customHeight="1" x14ac:dyDescent="0.25">
      <c r="A63" s="28" t="s">
        <v>126</v>
      </c>
      <c r="B63" s="40"/>
      <c r="C63" s="40"/>
      <c r="D63" s="29" t="s">
        <v>127</v>
      </c>
      <c r="E63" s="31"/>
      <c r="F63" s="85"/>
      <c r="G63" s="101"/>
      <c r="H63" s="79"/>
    </row>
    <row r="64" spans="1:8" ht="63.75" x14ac:dyDescent="0.25">
      <c r="A64" s="32" t="s">
        <v>128</v>
      </c>
      <c r="B64" s="41" t="s">
        <v>18</v>
      </c>
      <c r="C64" s="41">
        <v>89885</v>
      </c>
      <c r="D64" s="34" t="s">
        <v>129</v>
      </c>
      <c r="E64" s="35" t="s">
        <v>21</v>
      </c>
      <c r="F64" s="86">
        <v>129.29</v>
      </c>
      <c r="G64" s="2"/>
      <c r="H64" s="80">
        <f>F64*G64</f>
        <v>0</v>
      </c>
    </row>
    <row r="65" spans="1:8" ht="51" customHeight="1" x14ac:dyDescent="0.25">
      <c r="A65" s="32" t="s">
        <v>130</v>
      </c>
      <c r="B65" s="33" t="s">
        <v>18</v>
      </c>
      <c r="C65" s="50" t="s">
        <v>131</v>
      </c>
      <c r="D65" s="34" t="s">
        <v>132</v>
      </c>
      <c r="E65" s="35" t="s">
        <v>21</v>
      </c>
      <c r="F65" s="86">
        <v>29.23</v>
      </c>
      <c r="G65" s="2"/>
      <c r="H65" s="80">
        <f>F65*G65</f>
        <v>0</v>
      </c>
    </row>
    <row r="66" spans="1:8" ht="25.5" x14ac:dyDescent="0.25">
      <c r="A66" s="32"/>
      <c r="B66" s="41" t="s">
        <v>18</v>
      </c>
      <c r="C66" s="41">
        <v>72898</v>
      </c>
      <c r="D66" s="34" t="s">
        <v>133</v>
      </c>
      <c r="E66" s="35" t="s">
        <v>21</v>
      </c>
      <c r="F66" s="86">
        <v>141.77000000000001</v>
      </c>
      <c r="G66" s="2"/>
      <c r="H66" s="80">
        <f>F66*G66</f>
        <v>0</v>
      </c>
    </row>
    <row r="67" spans="1:8" ht="33" customHeight="1" x14ac:dyDescent="0.25">
      <c r="A67" s="32" t="s">
        <v>134</v>
      </c>
      <c r="B67" s="41" t="s">
        <v>18</v>
      </c>
      <c r="C67" s="41">
        <v>97914</v>
      </c>
      <c r="D67" s="34" t="s">
        <v>135</v>
      </c>
      <c r="E67" s="35" t="s">
        <v>65</v>
      </c>
      <c r="F67" s="86">
        <v>141.77000000000001</v>
      </c>
      <c r="G67" s="2"/>
      <c r="H67" s="80">
        <f>F67*G67</f>
        <v>0</v>
      </c>
    </row>
    <row r="68" spans="1:8" ht="18" customHeight="1" x14ac:dyDescent="0.25">
      <c r="A68" s="36" t="s">
        <v>136</v>
      </c>
      <c r="B68" s="37"/>
      <c r="C68" s="37"/>
      <c r="D68" s="38" t="s">
        <v>137</v>
      </c>
      <c r="E68" s="39"/>
      <c r="F68" s="87"/>
      <c r="G68" s="90"/>
      <c r="H68" s="81">
        <f>SUM(H69:H92)</f>
        <v>0</v>
      </c>
    </row>
    <row r="69" spans="1:8" ht="18" customHeight="1" x14ac:dyDescent="0.25">
      <c r="A69" s="28" t="s">
        <v>138</v>
      </c>
      <c r="B69" s="40"/>
      <c r="C69" s="40"/>
      <c r="D69" s="29" t="s">
        <v>139</v>
      </c>
      <c r="E69" s="31"/>
      <c r="F69" s="85"/>
      <c r="G69" s="101"/>
      <c r="H69" s="79"/>
    </row>
    <row r="70" spans="1:8" ht="27" customHeight="1" x14ac:dyDescent="0.25">
      <c r="A70" s="32" t="s">
        <v>140</v>
      </c>
      <c r="B70" s="33" t="s">
        <v>18</v>
      </c>
      <c r="C70" s="33" t="s">
        <v>141</v>
      </c>
      <c r="D70" s="34" t="s">
        <v>142</v>
      </c>
      <c r="E70" s="35" t="s">
        <v>28</v>
      </c>
      <c r="F70" s="86">
        <v>77.78</v>
      </c>
      <c r="G70" s="2"/>
      <c r="H70" s="80">
        <f>F70*G70</f>
        <v>0</v>
      </c>
    </row>
    <row r="71" spans="1:8" ht="27" customHeight="1" x14ac:dyDescent="0.25">
      <c r="A71" s="28" t="s">
        <v>143</v>
      </c>
      <c r="B71" s="40"/>
      <c r="C71" s="40"/>
      <c r="D71" s="29" t="s">
        <v>144</v>
      </c>
      <c r="E71" s="31"/>
      <c r="F71" s="85"/>
      <c r="G71" s="101"/>
      <c r="H71" s="79"/>
    </row>
    <row r="72" spans="1:8" ht="56.25" customHeight="1" x14ac:dyDescent="0.25">
      <c r="A72" s="32" t="s">
        <v>145</v>
      </c>
      <c r="B72" s="33" t="s">
        <v>18</v>
      </c>
      <c r="C72" s="41">
        <v>90878</v>
      </c>
      <c r="D72" s="51" t="s">
        <v>146</v>
      </c>
      <c r="E72" s="35" t="s">
        <v>83</v>
      </c>
      <c r="F72" s="86">
        <v>122.5</v>
      </c>
      <c r="G72" s="2"/>
      <c r="H72" s="80">
        <f>F72*G72</f>
        <v>0</v>
      </c>
    </row>
    <row r="73" spans="1:8" ht="54.75" customHeight="1" x14ac:dyDescent="0.25">
      <c r="A73" s="32" t="s">
        <v>147</v>
      </c>
      <c r="B73" s="41" t="s">
        <v>18</v>
      </c>
      <c r="C73" s="41">
        <v>90878</v>
      </c>
      <c r="D73" s="51" t="s">
        <v>148</v>
      </c>
      <c r="E73" s="35" t="s">
        <v>83</v>
      </c>
      <c r="F73" s="86">
        <v>132</v>
      </c>
      <c r="G73" s="2"/>
      <c r="H73" s="80">
        <f>F73*G73</f>
        <v>0</v>
      </c>
    </row>
    <row r="74" spans="1:8" ht="33" customHeight="1" x14ac:dyDescent="0.25">
      <c r="A74" s="32" t="s">
        <v>149</v>
      </c>
      <c r="B74" s="33" t="s">
        <v>18</v>
      </c>
      <c r="C74" s="33">
        <v>97914</v>
      </c>
      <c r="D74" s="34" t="s">
        <v>150</v>
      </c>
      <c r="E74" s="35" t="s">
        <v>21</v>
      </c>
      <c r="F74" s="86">
        <v>16.23</v>
      </c>
      <c r="G74" s="2"/>
      <c r="H74" s="80">
        <f>F74*G74</f>
        <v>0</v>
      </c>
    </row>
    <row r="75" spans="1:8" ht="29.25" customHeight="1" x14ac:dyDescent="0.25">
      <c r="A75" s="32" t="s">
        <v>151</v>
      </c>
      <c r="B75" s="33" t="s">
        <v>18</v>
      </c>
      <c r="C75" s="41">
        <v>95601</v>
      </c>
      <c r="D75" s="34" t="s">
        <v>152</v>
      </c>
      <c r="E75" s="35" t="s">
        <v>32</v>
      </c>
      <c r="F75" s="86">
        <v>22</v>
      </c>
      <c r="G75" s="2"/>
      <c r="H75" s="80">
        <f>F75*G75</f>
        <v>0</v>
      </c>
    </row>
    <row r="76" spans="1:8" ht="18" customHeight="1" x14ac:dyDescent="0.25">
      <c r="A76" s="28" t="s">
        <v>153</v>
      </c>
      <c r="B76" s="40"/>
      <c r="C76" s="40"/>
      <c r="D76" s="29" t="s">
        <v>154</v>
      </c>
      <c r="E76" s="31"/>
      <c r="F76" s="85"/>
      <c r="G76" s="101"/>
      <c r="H76" s="79"/>
    </row>
    <row r="77" spans="1:8" ht="26.45" customHeight="1" x14ac:dyDescent="0.25">
      <c r="A77" s="32" t="s">
        <v>155</v>
      </c>
      <c r="B77" s="33" t="s">
        <v>18</v>
      </c>
      <c r="C77" s="33">
        <v>96521</v>
      </c>
      <c r="D77" s="34" t="s">
        <v>156</v>
      </c>
      <c r="E77" s="35" t="s">
        <v>21</v>
      </c>
      <c r="F77" s="86">
        <v>39.18</v>
      </c>
      <c r="G77" s="2"/>
      <c r="H77" s="80">
        <f>F77*G77</f>
        <v>0</v>
      </c>
    </row>
    <row r="78" spans="1:8" ht="29.45" customHeight="1" x14ac:dyDescent="0.25">
      <c r="A78" s="32" t="s">
        <v>157</v>
      </c>
      <c r="B78" s="33" t="s">
        <v>18</v>
      </c>
      <c r="C78" s="33">
        <v>97083</v>
      </c>
      <c r="D78" s="34" t="s">
        <v>158</v>
      </c>
      <c r="E78" s="35" t="s">
        <v>28</v>
      </c>
      <c r="F78" s="86">
        <v>21.9</v>
      </c>
      <c r="G78" s="2"/>
      <c r="H78" s="80">
        <f>F78*G78</f>
        <v>0</v>
      </c>
    </row>
    <row r="79" spans="1:8" ht="18" customHeight="1" x14ac:dyDescent="0.25">
      <c r="A79" s="32" t="s">
        <v>159</v>
      </c>
      <c r="B79" s="33" t="s">
        <v>18</v>
      </c>
      <c r="C79" s="33">
        <v>96995</v>
      </c>
      <c r="D79" s="34" t="s">
        <v>160</v>
      </c>
      <c r="E79" s="35" t="s">
        <v>21</v>
      </c>
      <c r="F79" s="86">
        <v>38.1</v>
      </c>
      <c r="G79" s="2"/>
      <c r="H79" s="80">
        <f>F79*G79</f>
        <v>0</v>
      </c>
    </row>
    <row r="80" spans="1:8" ht="30" customHeight="1" x14ac:dyDescent="0.25">
      <c r="A80" s="32" t="s">
        <v>161</v>
      </c>
      <c r="B80" s="33" t="s">
        <v>18</v>
      </c>
      <c r="C80" s="33">
        <v>97914</v>
      </c>
      <c r="D80" s="34" t="s">
        <v>150</v>
      </c>
      <c r="E80" s="35" t="s">
        <v>21</v>
      </c>
      <c r="F80" s="86">
        <v>12.84</v>
      </c>
      <c r="G80" s="2"/>
      <c r="H80" s="80">
        <f>F80*G80</f>
        <v>0</v>
      </c>
    </row>
    <row r="81" spans="1:9" ht="18" customHeight="1" x14ac:dyDescent="0.25">
      <c r="A81" s="28" t="s">
        <v>162</v>
      </c>
      <c r="B81" s="40"/>
      <c r="C81" s="40"/>
      <c r="D81" s="29" t="s">
        <v>163</v>
      </c>
      <c r="E81" s="31"/>
      <c r="F81" s="85"/>
      <c r="G81" s="101"/>
      <c r="H81" s="79"/>
    </row>
    <row r="82" spans="1:9" ht="25.5" x14ac:dyDescent="0.25">
      <c r="A82" s="32" t="s">
        <v>164</v>
      </c>
      <c r="B82" s="33" t="s">
        <v>18</v>
      </c>
      <c r="C82" s="33">
        <v>96620</v>
      </c>
      <c r="D82" s="34" t="s">
        <v>165</v>
      </c>
      <c r="E82" s="35" t="s">
        <v>21</v>
      </c>
      <c r="F82" s="86">
        <v>1.1000000000000001</v>
      </c>
      <c r="G82" s="2"/>
      <c r="H82" s="80">
        <f>F82*G82</f>
        <v>0</v>
      </c>
    </row>
    <row r="83" spans="1:9" ht="41.45" customHeight="1" x14ac:dyDescent="0.25">
      <c r="A83" s="32" t="s">
        <v>166</v>
      </c>
      <c r="B83" s="33" t="s">
        <v>18</v>
      </c>
      <c r="C83" s="33">
        <v>96531</v>
      </c>
      <c r="D83" s="34" t="s">
        <v>167</v>
      </c>
      <c r="E83" s="35" t="s">
        <v>28</v>
      </c>
      <c r="F83" s="86">
        <v>77.98</v>
      </c>
      <c r="G83" s="4"/>
      <c r="H83" s="80">
        <f>F83*G83</f>
        <v>0</v>
      </c>
    </row>
    <row r="84" spans="1:9" ht="25.9" customHeight="1" x14ac:dyDescent="0.25">
      <c r="A84" s="32" t="s">
        <v>168</v>
      </c>
      <c r="B84" s="33" t="s">
        <v>18</v>
      </c>
      <c r="C84" s="33">
        <v>96546</v>
      </c>
      <c r="D84" s="34" t="s">
        <v>169</v>
      </c>
      <c r="E84" s="35" t="s">
        <v>170</v>
      </c>
      <c r="F84" s="86">
        <v>691</v>
      </c>
      <c r="G84" s="2"/>
      <c r="H84" s="80">
        <f>F84*G84</f>
        <v>0</v>
      </c>
    </row>
    <row r="85" spans="1:9" ht="31.15" customHeight="1" x14ac:dyDescent="0.25">
      <c r="A85" s="32" t="s">
        <v>171</v>
      </c>
      <c r="B85" s="33" t="s">
        <v>18</v>
      </c>
      <c r="C85" s="33">
        <v>92720</v>
      </c>
      <c r="D85" s="34" t="s">
        <v>172</v>
      </c>
      <c r="E85" s="35" t="s">
        <v>21</v>
      </c>
      <c r="F85" s="86">
        <v>10.86</v>
      </c>
      <c r="G85" s="2"/>
      <c r="H85" s="80">
        <f>F85*G85</f>
        <v>0</v>
      </c>
    </row>
    <row r="86" spans="1:9" ht="38.25" customHeight="1" x14ac:dyDescent="0.25">
      <c r="A86" s="32" t="s">
        <v>173</v>
      </c>
      <c r="B86" s="33" t="s">
        <v>18</v>
      </c>
      <c r="C86" s="33">
        <v>98562</v>
      </c>
      <c r="D86" s="34" t="s">
        <v>174</v>
      </c>
      <c r="E86" s="35" t="s">
        <v>28</v>
      </c>
      <c r="F86" s="86">
        <v>36.51</v>
      </c>
      <c r="G86" s="2"/>
      <c r="H86" s="80">
        <f>F86*G86</f>
        <v>0</v>
      </c>
    </row>
    <row r="87" spans="1:9" ht="18" customHeight="1" x14ac:dyDescent="0.25">
      <c r="A87" s="28" t="s">
        <v>175</v>
      </c>
      <c r="B87" s="40"/>
      <c r="C87" s="40"/>
      <c r="D87" s="29" t="s">
        <v>176</v>
      </c>
      <c r="E87" s="31"/>
      <c r="F87" s="85"/>
      <c r="G87" s="101"/>
      <c r="H87" s="79"/>
      <c r="I87" s="93"/>
    </row>
    <row r="88" spans="1:9" ht="25.5" x14ac:dyDescent="0.25">
      <c r="A88" s="32" t="s">
        <v>177</v>
      </c>
      <c r="B88" s="33" t="s">
        <v>18</v>
      </c>
      <c r="C88" s="44">
        <v>83671</v>
      </c>
      <c r="D88" s="42" t="s">
        <v>178</v>
      </c>
      <c r="E88" s="35" t="s">
        <v>179</v>
      </c>
      <c r="F88" s="86">
        <v>12</v>
      </c>
      <c r="G88" s="2"/>
      <c r="H88" s="80">
        <f>F88*G88</f>
        <v>0</v>
      </c>
    </row>
    <row r="89" spans="1:9" ht="18" customHeight="1" x14ac:dyDescent="0.25">
      <c r="A89" s="32" t="s">
        <v>180</v>
      </c>
      <c r="B89" s="33" t="s">
        <v>18</v>
      </c>
      <c r="C89" s="44">
        <v>83665</v>
      </c>
      <c r="D89" s="35" t="s">
        <v>181</v>
      </c>
      <c r="E89" s="35" t="s">
        <v>182</v>
      </c>
      <c r="F89" s="88">
        <v>23.8</v>
      </c>
      <c r="G89" s="2"/>
      <c r="H89" s="80">
        <f>F89*G89</f>
        <v>0</v>
      </c>
    </row>
    <row r="90" spans="1:9" ht="18" customHeight="1" x14ac:dyDescent="0.25">
      <c r="A90" s="32" t="s">
        <v>183</v>
      </c>
      <c r="B90" s="33" t="s">
        <v>18</v>
      </c>
      <c r="C90" s="44">
        <v>83668</v>
      </c>
      <c r="D90" s="35" t="s">
        <v>184</v>
      </c>
      <c r="E90" s="35" t="s">
        <v>185</v>
      </c>
      <c r="F90" s="88">
        <v>0.33</v>
      </c>
      <c r="G90" s="2"/>
      <c r="H90" s="80">
        <f>F90*G90</f>
        <v>0</v>
      </c>
    </row>
    <row r="91" spans="1:9" ht="29.25" customHeight="1" x14ac:dyDescent="0.25">
      <c r="A91" s="32" t="s">
        <v>186</v>
      </c>
      <c r="B91" s="52" t="s">
        <v>18</v>
      </c>
      <c r="C91" s="52">
        <v>93358</v>
      </c>
      <c r="D91" s="53" t="s">
        <v>187</v>
      </c>
      <c r="E91" s="35" t="s">
        <v>185</v>
      </c>
      <c r="F91" s="88">
        <v>8.64</v>
      </c>
      <c r="G91" s="4"/>
      <c r="H91" s="80">
        <f>F91*G91</f>
        <v>0</v>
      </c>
    </row>
    <row r="92" spans="1:9" ht="33.75" customHeight="1" x14ac:dyDescent="0.25">
      <c r="A92" s="32" t="s">
        <v>188</v>
      </c>
      <c r="B92" s="33" t="s">
        <v>18</v>
      </c>
      <c r="C92" s="33">
        <v>97914</v>
      </c>
      <c r="D92" s="34" t="s">
        <v>150</v>
      </c>
      <c r="E92" s="35" t="s">
        <v>21</v>
      </c>
      <c r="F92" s="88">
        <v>11.23</v>
      </c>
      <c r="G92" s="4"/>
      <c r="H92" s="80">
        <f>F92*G92</f>
        <v>0</v>
      </c>
    </row>
    <row r="93" spans="1:9" ht="18" customHeight="1" x14ac:dyDescent="0.25">
      <c r="A93" s="36" t="s">
        <v>189</v>
      </c>
      <c r="B93" s="37"/>
      <c r="C93" s="37"/>
      <c r="D93" s="38" t="s">
        <v>190</v>
      </c>
      <c r="E93" s="39"/>
      <c r="F93" s="87"/>
      <c r="G93" s="90"/>
      <c r="H93" s="81">
        <f>SUM(H94:H104)</f>
        <v>0</v>
      </c>
    </row>
    <row r="94" spans="1:9" ht="18" customHeight="1" x14ac:dyDescent="0.25">
      <c r="A94" s="28" t="s">
        <v>191</v>
      </c>
      <c r="B94" s="40"/>
      <c r="C94" s="40"/>
      <c r="D94" s="29" t="s">
        <v>192</v>
      </c>
      <c r="E94" s="31"/>
      <c r="F94" s="85"/>
      <c r="G94" s="101"/>
      <c r="H94" s="79"/>
    </row>
    <row r="95" spans="1:9" ht="25.5" x14ac:dyDescent="0.25">
      <c r="A95" s="32" t="s">
        <v>193</v>
      </c>
      <c r="B95" s="41" t="s">
        <v>18</v>
      </c>
      <c r="C95" s="41">
        <v>92411</v>
      </c>
      <c r="D95" s="34" t="s">
        <v>194</v>
      </c>
      <c r="E95" s="35" t="s">
        <v>28</v>
      </c>
      <c r="F95" s="86">
        <v>295.77999999999997</v>
      </c>
      <c r="G95" s="4"/>
      <c r="H95" s="80">
        <f>F95*G95</f>
        <v>0</v>
      </c>
    </row>
    <row r="96" spans="1:9" ht="18" customHeight="1" x14ac:dyDescent="0.25">
      <c r="A96" s="28" t="s">
        <v>195</v>
      </c>
      <c r="B96" s="40"/>
      <c r="C96" s="40"/>
      <c r="D96" s="29" t="s">
        <v>196</v>
      </c>
      <c r="E96" s="31"/>
      <c r="F96" s="85"/>
      <c r="G96" s="101"/>
      <c r="H96" s="79"/>
    </row>
    <row r="97" spans="1:8" ht="42.6" customHeight="1" x14ac:dyDescent="0.25">
      <c r="A97" s="32" t="s">
        <v>197</v>
      </c>
      <c r="B97" s="41" t="s">
        <v>18</v>
      </c>
      <c r="C97" s="41">
        <v>92762</v>
      </c>
      <c r="D97" s="34" t="s">
        <v>198</v>
      </c>
      <c r="E97" s="35" t="s">
        <v>170</v>
      </c>
      <c r="F97" s="86">
        <v>2036.12</v>
      </c>
      <c r="G97" s="2"/>
      <c r="H97" s="80">
        <f>F97*G97</f>
        <v>0</v>
      </c>
    </row>
    <row r="98" spans="1:8" ht="18" customHeight="1" x14ac:dyDescent="0.25">
      <c r="A98" s="28" t="s">
        <v>199</v>
      </c>
      <c r="B98" s="40"/>
      <c r="C98" s="40"/>
      <c r="D98" s="29" t="s">
        <v>200</v>
      </c>
      <c r="E98" s="31"/>
      <c r="F98" s="85"/>
      <c r="G98" s="101"/>
      <c r="H98" s="79"/>
    </row>
    <row r="99" spans="1:8" ht="29.25" customHeight="1" x14ac:dyDescent="0.25">
      <c r="A99" s="32" t="s">
        <v>201</v>
      </c>
      <c r="B99" s="41" t="s">
        <v>18</v>
      </c>
      <c r="C99" s="41">
        <v>94965</v>
      </c>
      <c r="D99" s="51" t="s">
        <v>202</v>
      </c>
      <c r="E99" s="35" t="s">
        <v>21</v>
      </c>
      <c r="F99" s="86">
        <v>23.9</v>
      </c>
      <c r="G99" s="4"/>
      <c r="H99" s="80">
        <f>F99*G99</f>
        <v>0</v>
      </c>
    </row>
    <row r="100" spans="1:8" ht="20.45" customHeight="1" x14ac:dyDescent="0.25">
      <c r="A100" s="32" t="s">
        <v>203</v>
      </c>
      <c r="B100" s="33" t="s">
        <v>18</v>
      </c>
      <c r="C100" s="33" t="s">
        <v>204</v>
      </c>
      <c r="D100" s="54" t="s">
        <v>205</v>
      </c>
      <c r="E100" s="55" t="s">
        <v>21</v>
      </c>
      <c r="F100" s="86">
        <v>23.9</v>
      </c>
      <c r="G100" s="2"/>
      <c r="H100" s="80">
        <f>F100*G100</f>
        <v>0</v>
      </c>
    </row>
    <row r="101" spans="1:8" ht="18" customHeight="1" x14ac:dyDescent="0.25">
      <c r="A101" s="28" t="s">
        <v>206</v>
      </c>
      <c r="B101" s="40"/>
      <c r="C101" s="40"/>
      <c r="D101" s="29" t="s">
        <v>207</v>
      </c>
      <c r="E101" s="31"/>
      <c r="F101" s="85"/>
      <c r="G101" s="101"/>
      <c r="H101" s="79"/>
    </row>
    <row r="102" spans="1:8" ht="42" customHeight="1" x14ac:dyDescent="0.25">
      <c r="A102" s="32" t="s">
        <v>208</v>
      </c>
      <c r="B102" s="33" t="s">
        <v>18</v>
      </c>
      <c r="C102" s="41" t="s">
        <v>209</v>
      </c>
      <c r="D102" s="34" t="s">
        <v>210</v>
      </c>
      <c r="E102" s="35" t="s">
        <v>28</v>
      </c>
      <c r="F102" s="86">
        <v>140.06</v>
      </c>
      <c r="G102" s="2"/>
      <c r="H102" s="80">
        <f>F102*G102</f>
        <v>0</v>
      </c>
    </row>
    <row r="103" spans="1:8" ht="48" customHeight="1" x14ac:dyDescent="0.25">
      <c r="A103" s="32" t="s">
        <v>211</v>
      </c>
      <c r="B103" s="33" t="s">
        <v>18</v>
      </c>
      <c r="C103" s="41" t="s">
        <v>212</v>
      </c>
      <c r="D103" s="34" t="s">
        <v>213</v>
      </c>
      <c r="E103" s="35" t="s">
        <v>28</v>
      </c>
      <c r="F103" s="86">
        <v>26.78</v>
      </c>
      <c r="G103" s="2"/>
      <c r="H103" s="80">
        <f>F103*G103</f>
        <v>0</v>
      </c>
    </row>
    <row r="104" spans="1:8" ht="41.25" customHeight="1" x14ac:dyDescent="0.25">
      <c r="A104" s="32" t="s">
        <v>214</v>
      </c>
      <c r="B104" s="33" t="s">
        <v>18</v>
      </c>
      <c r="C104" s="41" t="s">
        <v>215</v>
      </c>
      <c r="D104" s="34" t="s">
        <v>216</v>
      </c>
      <c r="E104" s="35" t="s">
        <v>28</v>
      </c>
      <c r="F104" s="86">
        <v>73.790000000000006</v>
      </c>
      <c r="G104" s="2"/>
      <c r="H104" s="80">
        <f>F104*G104</f>
        <v>0</v>
      </c>
    </row>
    <row r="105" spans="1:8" ht="18" customHeight="1" x14ac:dyDescent="0.25">
      <c r="A105" s="36" t="s">
        <v>217</v>
      </c>
      <c r="B105" s="37"/>
      <c r="C105" s="37"/>
      <c r="D105" s="38" t="s">
        <v>218</v>
      </c>
      <c r="E105" s="39"/>
      <c r="F105" s="87"/>
      <c r="G105" s="90"/>
      <c r="H105" s="81">
        <f>SUM(H106:H117)</f>
        <v>0</v>
      </c>
    </row>
    <row r="106" spans="1:8" ht="18" customHeight="1" x14ac:dyDescent="0.25">
      <c r="A106" s="28" t="s">
        <v>219</v>
      </c>
      <c r="B106" s="40"/>
      <c r="C106" s="40"/>
      <c r="D106" s="29" t="s">
        <v>220</v>
      </c>
      <c r="E106" s="31"/>
      <c r="F106" s="85"/>
      <c r="G106" s="101"/>
      <c r="H106" s="79"/>
    </row>
    <row r="107" spans="1:8" ht="53.45" customHeight="1" x14ac:dyDescent="0.25">
      <c r="A107" s="32" t="s">
        <v>221</v>
      </c>
      <c r="B107" s="33" t="s">
        <v>18</v>
      </c>
      <c r="C107" s="41">
        <v>87485</v>
      </c>
      <c r="D107" s="34" t="s">
        <v>222</v>
      </c>
      <c r="E107" s="35" t="s">
        <v>28</v>
      </c>
      <c r="F107" s="86">
        <v>208.41</v>
      </c>
      <c r="G107" s="2"/>
      <c r="H107" s="80">
        <f t="shared" ref="H107:H114" si="1">F107*G107</f>
        <v>0</v>
      </c>
    </row>
    <row r="108" spans="1:8" ht="54.6" customHeight="1" x14ac:dyDescent="0.25">
      <c r="A108" s="32" t="s">
        <v>223</v>
      </c>
      <c r="B108" s="41" t="s">
        <v>18</v>
      </c>
      <c r="C108" s="41">
        <v>87487</v>
      </c>
      <c r="D108" s="34" t="s">
        <v>224</v>
      </c>
      <c r="E108" s="35" t="s">
        <v>28</v>
      </c>
      <c r="F108" s="86">
        <v>250.62</v>
      </c>
      <c r="G108" s="2"/>
      <c r="H108" s="80">
        <f t="shared" si="1"/>
        <v>0</v>
      </c>
    </row>
    <row r="109" spans="1:8" ht="31.15" customHeight="1" x14ac:dyDescent="0.25">
      <c r="A109" s="32" t="s">
        <v>225</v>
      </c>
      <c r="B109" s="33" t="s">
        <v>18</v>
      </c>
      <c r="C109" s="41">
        <v>93191</v>
      </c>
      <c r="D109" s="34" t="s">
        <v>226</v>
      </c>
      <c r="E109" s="35" t="s">
        <v>83</v>
      </c>
      <c r="F109" s="86">
        <v>91.85</v>
      </c>
      <c r="G109" s="2"/>
      <c r="H109" s="80">
        <f t="shared" si="1"/>
        <v>0</v>
      </c>
    </row>
    <row r="110" spans="1:8" ht="28.9" customHeight="1" x14ac:dyDescent="0.25">
      <c r="A110" s="32" t="s">
        <v>227</v>
      </c>
      <c r="B110" s="33" t="s">
        <v>18</v>
      </c>
      <c r="C110" s="41">
        <v>93191</v>
      </c>
      <c r="D110" s="34" t="s">
        <v>228</v>
      </c>
      <c r="E110" s="35" t="s">
        <v>83</v>
      </c>
      <c r="F110" s="86">
        <v>93.26</v>
      </c>
      <c r="G110" s="2"/>
      <c r="H110" s="80">
        <f t="shared" si="1"/>
        <v>0</v>
      </c>
    </row>
    <row r="111" spans="1:8" ht="29.45" customHeight="1" x14ac:dyDescent="0.25">
      <c r="A111" s="32" t="s">
        <v>229</v>
      </c>
      <c r="B111" s="33" t="s">
        <v>18</v>
      </c>
      <c r="C111" s="41">
        <v>90000</v>
      </c>
      <c r="D111" s="34" t="s">
        <v>230</v>
      </c>
      <c r="E111" s="35" t="s">
        <v>170</v>
      </c>
      <c r="F111" s="86">
        <v>320.99</v>
      </c>
      <c r="G111" s="2"/>
      <c r="H111" s="80">
        <f t="shared" si="1"/>
        <v>0</v>
      </c>
    </row>
    <row r="112" spans="1:8" ht="30" customHeight="1" x14ac:dyDescent="0.25">
      <c r="A112" s="32" t="s">
        <v>231</v>
      </c>
      <c r="B112" s="33" t="s">
        <v>18</v>
      </c>
      <c r="C112" s="41">
        <v>89994</v>
      </c>
      <c r="D112" s="34" t="s">
        <v>232</v>
      </c>
      <c r="E112" s="35" t="s">
        <v>21</v>
      </c>
      <c r="F112" s="86">
        <v>6.55</v>
      </c>
      <c r="G112" s="2"/>
      <c r="H112" s="80">
        <f t="shared" si="1"/>
        <v>0</v>
      </c>
    </row>
    <row r="113" spans="1:8" ht="31.15" customHeight="1" x14ac:dyDescent="0.25">
      <c r="A113" s="32" t="s">
        <v>233</v>
      </c>
      <c r="B113" s="33" t="s">
        <v>18</v>
      </c>
      <c r="C113" s="41">
        <v>93203</v>
      </c>
      <c r="D113" s="34" t="s">
        <v>234</v>
      </c>
      <c r="E113" s="35" t="s">
        <v>83</v>
      </c>
      <c r="F113" s="86">
        <v>112.6</v>
      </c>
      <c r="G113" s="2"/>
      <c r="H113" s="80">
        <f t="shared" si="1"/>
        <v>0</v>
      </c>
    </row>
    <row r="114" spans="1:8" ht="33" customHeight="1" x14ac:dyDescent="0.25">
      <c r="A114" s="32" t="s">
        <v>235</v>
      </c>
      <c r="B114" s="33" t="s">
        <v>18</v>
      </c>
      <c r="C114" s="41">
        <v>93203</v>
      </c>
      <c r="D114" s="34" t="s">
        <v>236</v>
      </c>
      <c r="E114" s="35" t="s">
        <v>83</v>
      </c>
      <c r="F114" s="86">
        <v>98.25</v>
      </c>
      <c r="G114" s="2"/>
      <c r="H114" s="80">
        <f t="shared" si="1"/>
        <v>0</v>
      </c>
    </row>
    <row r="115" spans="1:8" ht="18" customHeight="1" x14ac:dyDescent="0.25">
      <c r="A115" s="28" t="s">
        <v>237</v>
      </c>
      <c r="B115" s="40"/>
      <c r="C115" s="40"/>
      <c r="D115" s="29" t="s">
        <v>238</v>
      </c>
      <c r="E115" s="31"/>
      <c r="F115" s="85"/>
      <c r="G115" s="101"/>
      <c r="H115" s="79"/>
    </row>
    <row r="116" spans="1:8" ht="57" customHeight="1" x14ac:dyDescent="0.25">
      <c r="A116" s="32" t="s">
        <v>221</v>
      </c>
      <c r="B116" s="33" t="s">
        <v>18</v>
      </c>
      <c r="C116" s="50" t="s">
        <v>239</v>
      </c>
      <c r="D116" s="34" t="s">
        <v>240</v>
      </c>
      <c r="E116" s="35" t="s">
        <v>28</v>
      </c>
      <c r="F116" s="86">
        <v>35.93</v>
      </c>
      <c r="G116" s="2"/>
      <c r="H116" s="80">
        <f>F116*G116</f>
        <v>0</v>
      </c>
    </row>
    <row r="117" spans="1:8" ht="29.25" customHeight="1" x14ac:dyDescent="0.25">
      <c r="A117" s="32" t="s">
        <v>223</v>
      </c>
      <c r="B117" s="33" t="s">
        <v>18</v>
      </c>
      <c r="C117" s="41" t="s">
        <v>241</v>
      </c>
      <c r="D117" s="34" t="s">
        <v>242</v>
      </c>
      <c r="E117" s="35" t="s">
        <v>28</v>
      </c>
      <c r="F117" s="86">
        <v>47.79</v>
      </c>
      <c r="G117" s="2"/>
      <c r="H117" s="80">
        <f>F117*G117</f>
        <v>0</v>
      </c>
    </row>
    <row r="118" spans="1:8" ht="18" customHeight="1" x14ac:dyDescent="0.25">
      <c r="A118" s="36" t="s">
        <v>243</v>
      </c>
      <c r="B118" s="37"/>
      <c r="C118" s="37"/>
      <c r="D118" s="38" t="s">
        <v>244</v>
      </c>
      <c r="E118" s="39"/>
      <c r="F118" s="87"/>
      <c r="G118" s="90"/>
      <c r="H118" s="81">
        <f>SUM(H119:H136)</f>
        <v>0</v>
      </c>
    </row>
    <row r="119" spans="1:8" ht="18" customHeight="1" x14ac:dyDescent="0.25">
      <c r="A119" s="28" t="s">
        <v>245</v>
      </c>
      <c r="B119" s="40"/>
      <c r="C119" s="40"/>
      <c r="D119" s="29" t="s">
        <v>246</v>
      </c>
      <c r="E119" s="31"/>
      <c r="F119" s="85"/>
      <c r="G119" s="101"/>
      <c r="H119" s="79"/>
    </row>
    <row r="120" spans="1:8" ht="40.15" customHeight="1" x14ac:dyDescent="0.25">
      <c r="A120" s="32" t="s">
        <v>247</v>
      </c>
      <c r="B120" s="33" t="s">
        <v>18</v>
      </c>
      <c r="C120" s="41">
        <v>94569</v>
      </c>
      <c r="D120" s="34" t="s">
        <v>248</v>
      </c>
      <c r="E120" s="35" t="s">
        <v>28</v>
      </c>
      <c r="F120" s="86">
        <v>2.16</v>
      </c>
      <c r="G120" s="2"/>
      <c r="H120" s="80">
        <f>F120*G120</f>
        <v>0</v>
      </c>
    </row>
    <row r="121" spans="1:8" ht="43.9" customHeight="1" x14ac:dyDescent="0.25">
      <c r="A121" s="32" t="s">
        <v>249</v>
      </c>
      <c r="B121" s="33" t="s">
        <v>18</v>
      </c>
      <c r="C121" s="41">
        <v>94569</v>
      </c>
      <c r="D121" s="34" t="s">
        <v>248</v>
      </c>
      <c r="E121" s="35" t="s">
        <v>28</v>
      </c>
      <c r="F121" s="86">
        <v>1.06</v>
      </c>
      <c r="G121" s="2"/>
      <c r="H121" s="80">
        <f>F121*G121</f>
        <v>0</v>
      </c>
    </row>
    <row r="122" spans="1:8" ht="47.45" customHeight="1" x14ac:dyDescent="0.25">
      <c r="A122" s="32" t="s">
        <v>250</v>
      </c>
      <c r="B122" s="33" t="s">
        <v>18</v>
      </c>
      <c r="C122" s="41">
        <v>94569</v>
      </c>
      <c r="D122" s="34" t="s">
        <v>248</v>
      </c>
      <c r="E122" s="35" t="s">
        <v>28</v>
      </c>
      <c r="F122" s="86">
        <v>2.7</v>
      </c>
      <c r="G122" s="2"/>
      <c r="H122" s="80">
        <f>F122*G122</f>
        <v>0</v>
      </c>
    </row>
    <row r="123" spans="1:8" ht="18" customHeight="1" x14ac:dyDescent="0.25">
      <c r="A123" s="28" t="s">
        <v>251</v>
      </c>
      <c r="B123" s="40"/>
      <c r="C123" s="40"/>
      <c r="D123" s="29" t="s">
        <v>252</v>
      </c>
      <c r="E123" s="31"/>
      <c r="F123" s="85"/>
      <c r="G123" s="101"/>
      <c r="H123" s="79"/>
    </row>
    <row r="124" spans="1:8" ht="39.75" customHeight="1" x14ac:dyDescent="0.25">
      <c r="A124" s="32" t="s">
        <v>253</v>
      </c>
      <c r="B124" s="41" t="s">
        <v>18</v>
      </c>
      <c r="C124" s="41">
        <v>68050</v>
      </c>
      <c r="D124" s="51" t="s">
        <v>254</v>
      </c>
      <c r="E124" s="35" t="s">
        <v>28</v>
      </c>
      <c r="F124" s="86">
        <v>8.51</v>
      </c>
      <c r="G124" s="2"/>
      <c r="H124" s="80">
        <f>F124*G124</f>
        <v>0</v>
      </c>
    </row>
    <row r="125" spans="1:8" ht="43.5" customHeight="1" x14ac:dyDescent="0.25">
      <c r="A125" s="32" t="s">
        <v>255</v>
      </c>
      <c r="B125" s="41" t="s">
        <v>18</v>
      </c>
      <c r="C125" s="41">
        <v>91338</v>
      </c>
      <c r="D125" s="51" t="s">
        <v>256</v>
      </c>
      <c r="E125" s="35" t="s">
        <v>28</v>
      </c>
      <c r="F125" s="86">
        <v>2</v>
      </c>
      <c r="G125" s="2"/>
      <c r="H125" s="80">
        <f>F125*G125</f>
        <v>0</v>
      </c>
    </row>
    <row r="126" spans="1:8" ht="28.9" customHeight="1" x14ac:dyDescent="0.25">
      <c r="A126" s="32" t="s">
        <v>257</v>
      </c>
      <c r="B126" s="33" t="s">
        <v>18</v>
      </c>
      <c r="C126" s="41">
        <v>91341</v>
      </c>
      <c r="D126" s="51" t="s">
        <v>258</v>
      </c>
      <c r="E126" s="35" t="s">
        <v>28</v>
      </c>
      <c r="F126" s="86">
        <v>12.69</v>
      </c>
      <c r="G126" s="2"/>
      <c r="H126" s="80">
        <f>F126*G126</f>
        <v>0</v>
      </c>
    </row>
    <row r="127" spans="1:8" ht="18" customHeight="1" x14ac:dyDescent="0.25">
      <c r="A127" s="28" t="s">
        <v>259</v>
      </c>
      <c r="B127" s="40"/>
      <c r="C127" s="40"/>
      <c r="D127" s="29" t="s">
        <v>260</v>
      </c>
      <c r="E127" s="31"/>
      <c r="F127" s="85"/>
      <c r="G127" s="101"/>
      <c r="H127" s="79"/>
    </row>
    <row r="128" spans="1:8" ht="27" customHeight="1" x14ac:dyDescent="0.25">
      <c r="A128" s="32" t="s">
        <v>261</v>
      </c>
      <c r="B128" s="56" t="s">
        <v>262</v>
      </c>
      <c r="C128" s="56" t="s">
        <v>263</v>
      </c>
      <c r="D128" s="42" t="s">
        <v>264</v>
      </c>
      <c r="E128" s="35" t="s">
        <v>28</v>
      </c>
      <c r="F128" s="86">
        <v>29.13</v>
      </c>
      <c r="G128" s="2"/>
      <c r="H128" s="80">
        <f>F128*G128</f>
        <v>0</v>
      </c>
    </row>
    <row r="129" spans="1:9" ht="20.25" customHeight="1" x14ac:dyDescent="0.25">
      <c r="A129" s="32" t="s">
        <v>265</v>
      </c>
      <c r="B129" s="56" t="s">
        <v>262</v>
      </c>
      <c r="C129" s="56" t="s">
        <v>263</v>
      </c>
      <c r="D129" s="35" t="s">
        <v>266</v>
      </c>
      <c r="E129" s="35" t="s">
        <v>28</v>
      </c>
      <c r="F129" s="86">
        <v>22.04</v>
      </c>
      <c r="G129" s="2"/>
      <c r="H129" s="80">
        <f>F129*G129</f>
        <v>0</v>
      </c>
    </row>
    <row r="130" spans="1:9" ht="18" customHeight="1" x14ac:dyDescent="0.25">
      <c r="A130" s="28" t="s">
        <v>267</v>
      </c>
      <c r="B130" s="40"/>
      <c r="C130" s="40"/>
      <c r="D130" s="29" t="s">
        <v>268</v>
      </c>
      <c r="E130" s="31"/>
      <c r="F130" s="85"/>
      <c r="G130" s="101"/>
      <c r="H130" s="79"/>
    </row>
    <row r="131" spans="1:9" ht="31.15" customHeight="1" x14ac:dyDescent="0.25">
      <c r="A131" s="32" t="s">
        <v>269</v>
      </c>
      <c r="B131" s="41" t="s">
        <v>18</v>
      </c>
      <c r="C131" s="41" t="s">
        <v>270</v>
      </c>
      <c r="D131" s="34" t="s">
        <v>271</v>
      </c>
      <c r="E131" s="35" t="s">
        <v>28</v>
      </c>
      <c r="F131" s="86">
        <v>4.3</v>
      </c>
      <c r="G131" s="2"/>
      <c r="H131" s="80">
        <f>F131*G131</f>
        <v>0</v>
      </c>
    </row>
    <row r="132" spans="1:9" ht="18" customHeight="1" x14ac:dyDescent="0.25">
      <c r="A132" s="32" t="s">
        <v>272</v>
      </c>
      <c r="B132" s="41" t="s">
        <v>18</v>
      </c>
      <c r="C132" s="41" t="s">
        <v>273</v>
      </c>
      <c r="D132" s="35" t="s">
        <v>274</v>
      </c>
      <c r="E132" s="35" t="s">
        <v>32</v>
      </c>
      <c r="F132" s="86">
        <v>1</v>
      </c>
      <c r="G132" s="2"/>
      <c r="H132" s="80">
        <f>F132*G132</f>
        <v>0</v>
      </c>
    </row>
    <row r="133" spans="1:9" ht="18" customHeight="1" x14ac:dyDescent="0.25">
      <c r="A133" s="28" t="s">
        <v>275</v>
      </c>
      <c r="B133" s="40"/>
      <c r="C133" s="40"/>
      <c r="D133" s="29" t="s">
        <v>276</v>
      </c>
      <c r="E133" s="31"/>
      <c r="F133" s="85"/>
      <c r="G133" s="101"/>
      <c r="H133" s="79"/>
    </row>
    <row r="134" spans="1:9" ht="32.25" customHeight="1" x14ac:dyDescent="0.25">
      <c r="A134" s="32" t="s">
        <v>277</v>
      </c>
      <c r="B134" s="41" t="s">
        <v>18</v>
      </c>
      <c r="C134" s="41">
        <v>83623</v>
      </c>
      <c r="D134" s="34" t="s">
        <v>278</v>
      </c>
      <c r="E134" s="35" t="s">
        <v>28</v>
      </c>
      <c r="F134" s="86">
        <v>0.36</v>
      </c>
      <c r="G134" s="2"/>
      <c r="H134" s="80">
        <f>F134*G134</f>
        <v>0</v>
      </c>
    </row>
    <row r="135" spans="1:9" ht="18" customHeight="1" x14ac:dyDescent="0.25">
      <c r="A135" s="32" t="s">
        <v>279</v>
      </c>
      <c r="B135" s="33" t="s">
        <v>18</v>
      </c>
      <c r="C135" s="33" t="s">
        <v>280</v>
      </c>
      <c r="D135" s="34" t="s">
        <v>281</v>
      </c>
      <c r="E135" s="35" t="s">
        <v>83</v>
      </c>
      <c r="F135" s="86">
        <v>7.2</v>
      </c>
      <c r="G135" s="2"/>
      <c r="H135" s="80">
        <f>F135*G135</f>
        <v>0</v>
      </c>
    </row>
    <row r="136" spans="1:9" ht="35.450000000000003" customHeight="1" x14ac:dyDescent="0.25">
      <c r="A136" s="32" t="s">
        <v>282</v>
      </c>
      <c r="B136" s="33" t="s">
        <v>18</v>
      </c>
      <c r="C136" s="33">
        <v>95574</v>
      </c>
      <c r="D136" s="34" t="s">
        <v>283</v>
      </c>
      <c r="E136" s="55" t="s">
        <v>32</v>
      </c>
      <c r="F136" s="86">
        <v>3</v>
      </c>
      <c r="G136" s="2"/>
      <c r="H136" s="80">
        <f>F136*G136</f>
        <v>0</v>
      </c>
    </row>
    <row r="137" spans="1:9" ht="18" customHeight="1" x14ac:dyDescent="0.25">
      <c r="A137" s="36" t="s">
        <v>284</v>
      </c>
      <c r="B137" s="37"/>
      <c r="C137" s="37"/>
      <c r="D137" s="38" t="s">
        <v>285</v>
      </c>
      <c r="E137" s="39"/>
      <c r="F137" s="87"/>
      <c r="G137" s="90"/>
      <c r="H137" s="81">
        <f>SUM(H138:H150)</f>
        <v>0</v>
      </c>
    </row>
    <row r="138" spans="1:9" ht="18" customHeight="1" x14ac:dyDescent="0.25">
      <c r="A138" s="28" t="s">
        <v>286</v>
      </c>
      <c r="B138" s="47"/>
      <c r="C138" s="47"/>
      <c r="D138" s="29" t="s">
        <v>287</v>
      </c>
      <c r="E138" s="31"/>
      <c r="F138" s="85"/>
      <c r="G138" s="101"/>
      <c r="H138" s="79"/>
    </row>
    <row r="139" spans="1:9" ht="33" customHeight="1" x14ac:dyDescent="0.25">
      <c r="A139" s="43" t="s">
        <v>288</v>
      </c>
      <c r="B139" s="49" t="s">
        <v>111</v>
      </c>
      <c r="C139" s="49">
        <v>4425</v>
      </c>
      <c r="D139" s="57" t="s">
        <v>289</v>
      </c>
      <c r="E139" s="46" t="s">
        <v>83</v>
      </c>
      <c r="F139" s="88">
        <v>133.86000000000001</v>
      </c>
      <c r="G139" s="4"/>
      <c r="H139" s="80">
        <f>F139*G139</f>
        <v>0</v>
      </c>
      <c r="I139" s="93"/>
    </row>
    <row r="140" spans="1:9" ht="24" customHeight="1" x14ac:dyDescent="0.25">
      <c r="A140" s="43" t="s">
        <v>290</v>
      </c>
      <c r="B140" s="49" t="s">
        <v>111</v>
      </c>
      <c r="C140" s="49">
        <v>1213</v>
      </c>
      <c r="D140" s="45" t="s">
        <v>291</v>
      </c>
      <c r="E140" s="46" t="s">
        <v>58</v>
      </c>
      <c r="F140" s="88">
        <v>133.86000000000001</v>
      </c>
      <c r="G140" s="8"/>
      <c r="H140" s="80">
        <f>F140*G140</f>
        <v>0</v>
      </c>
    </row>
    <row r="141" spans="1:9" ht="23.25" customHeight="1" x14ac:dyDescent="0.25">
      <c r="A141" s="43" t="s">
        <v>292</v>
      </c>
      <c r="B141" s="49" t="s">
        <v>111</v>
      </c>
      <c r="C141" s="49">
        <v>6117</v>
      </c>
      <c r="D141" s="45" t="s">
        <v>293</v>
      </c>
      <c r="E141" s="46" t="s">
        <v>58</v>
      </c>
      <c r="F141" s="88">
        <v>133.86000000000001</v>
      </c>
      <c r="G141" s="8"/>
      <c r="H141" s="80">
        <f>F141*G141</f>
        <v>0</v>
      </c>
    </row>
    <row r="142" spans="1:9" ht="24.75" customHeight="1" x14ac:dyDescent="0.25">
      <c r="A142" s="43" t="s">
        <v>294</v>
      </c>
      <c r="B142" s="49" t="s">
        <v>111</v>
      </c>
      <c r="C142" s="49">
        <v>5078</v>
      </c>
      <c r="D142" s="45" t="s">
        <v>295</v>
      </c>
      <c r="E142" s="46" t="s">
        <v>170</v>
      </c>
      <c r="F142" s="88">
        <v>133.86000000000001</v>
      </c>
      <c r="G142" s="8"/>
      <c r="H142" s="80">
        <f>F142*G142</f>
        <v>0</v>
      </c>
    </row>
    <row r="143" spans="1:9" ht="18" customHeight="1" x14ac:dyDescent="0.25">
      <c r="A143" s="28" t="s">
        <v>296</v>
      </c>
      <c r="B143" s="40"/>
      <c r="C143" s="40"/>
      <c r="D143" s="29" t="s">
        <v>297</v>
      </c>
      <c r="E143" s="31"/>
      <c r="F143" s="85"/>
      <c r="G143" s="101"/>
      <c r="H143" s="79"/>
    </row>
    <row r="144" spans="1:9" ht="27" customHeight="1" x14ac:dyDescent="0.25">
      <c r="A144" s="32" t="s">
        <v>298</v>
      </c>
      <c r="B144" s="33" t="s">
        <v>18</v>
      </c>
      <c r="C144" s="41">
        <v>94216</v>
      </c>
      <c r="D144" s="34" t="s">
        <v>299</v>
      </c>
      <c r="E144" s="35" t="s">
        <v>28</v>
      </c>
      <c r="F144" s="86">
        <v>74.81</v>
      </c>
      <c r="G144" s="2"/>
      <c r="H144" s="80">
        <f>F144*G144</f>
        <v>0</v>
      </c>
    </row>
    <row r="145" spans="1:8" ht="18" customHeight="1" x14ac:dyDescent="0.25">
      <c r="A145" s="32" t="s">
        <v>300</v>
      </c>
      <c r="B145" s="33" t="s">
        <v>18</v>
      </c>
      <c r="C145" s="41">
        <v>94216</v>
      </c>
      <c r="D145" s="35" t="s">
        <v>301</v>
      </c>
      <c r="E145" s="35" t="s">
        <v>83</v>
      </c>
      <c r="F145" s="86">
        <v>7.1</v>
      </c>
      <c r="G145" s="2"/>
      <c r="H145" s="80">
        <f>F145*G145</f>
        <v>0</v>
      </c>
    </row>
    <row r="146" spans="1:8" ht="18" customHeight="1" x14ac:dyDescent="0.25">
      <c r="A146" s="28" t="s">
        <v>302</v>
      </c>
      <c r="B146" s="47"/>
      <c r="C146" s="47"/>
      <c r="D146" s="29" t="s">
        <v>303</v>
      </c>
      <c r="E146" s="31"/>
      <c r="F146" s="85"/>
      <c r="G146" s="101"/>
      <c r="H146" s="79"/>
    </row>
    <row r="147" spans="1:8" ht="28.9" customHeight="1" x14ac:dyDescent="0.25">
      <c r="A147" s="32" t="s">
        <v>304</v>
      </c>
      <c r="B147" s="33" t="s">
        <v>18</v>
      </c>
      <c r="C147" s="41">
        <v>94229</v>
      </c>
      <c r="D147" s="51" t="s">
        <v>305</v>
      </c>
      <c r="E147" s="35" t="s">
        <v>83</v>
      </c>
      <c r="F147" s="86">
        <v>20.61</v>
      </c>
      <c r="G147" s="2"/>
      <c r="H147" s="80">
        <f>F147*G147</f>
        <v>0</v>
      </c>
    </row>
    <row r="148" spans="1:8" ht="28.9" customHeight="1" x14ac:dyDescent="0.25">
      <c r="A148" s="32" t="s">
        <v>306</v>
      </c>
      <c r="B148" s="33" t="s">
        <v>18</v>
      </c>
      <c r="C148" s="41">
        <v>94231</v>
      </c>
      <c r="D148" s="51" t="s">
        <v>307</v>
      </c>
      <c r="E148" s="35" t="s">
        <v>83</v>
      </c>
      <c r="F148" s="86">
        <v>39.71</v>
      </c>
      <c r="G148" s="2"/>
      <c r="H148" s="80">
        <f>F148*G148</f>
        <v>0</v>
      </c>
    </row>
    <row r="149" spans="1:8" ht="33" customHeight="1" x14ac:dyDescent="0.25">
      <c r="A149" s="32" t="s">
        <v>308</v>
      </c>
      <c r="B149" s="33" t="s">
        <v>18</v>
      </c>
      <c r="C149" s="41">
        <v>94231</v>
      </c>
      <c r="D149" s="51" t="s">
        <v>309</v>
      </c>
      <c r="E149" s="35" t="s">
        <v>83</v>
      </c>
      <c r="F149" s="86">
        <v>70.2</v>
      </c>
      <c r="G149" s="2"/>
      <c r="H149" s="80">
        <f>F149*G149</f>
        <v>0</v>
      </c>
    </row>
    <row r="150" spans="1:8" ht="36.75" customHeight="1" x14ac:dyDescent="0.25">
      <c r="A150" s="43" t="s">
        <v>310</v>
      </c>
      <c r="B150" s="44" t="s">
        <v>18</v>
      </c>
      <c r="C150" s="44">
        <v>89578</v>
      </c>
      <c r="D150" s="58" t="s">
        <v>311</v>
      </c>
      <c r="E150" s="46" t="s">
        <v>83</v>
      </c>
      <c r="F150" s="88">
        <v>17.72</v>
      </c>
      <c r="G150" s="4"/>
      <c r="H150" s="80">
        <f>F150*G150</f>
        <v>0</v>
      </c>
    </row>
    <row r="151" spans="1:8" ht="18" customHeight="1" x14ac:dyDescent="0.25">
      <c r="A151" s="36" t="s">
        <v>312</v>
      </c>
      <c r="B151" s="37"/>
      <c r="C151" s="37"/>
      <c r="D151" s="38" t="s">
        <v>313</v>
      </c>
      <c r="E151" s="39"/>
      <c r="F151" s="87"/>
      <c r="G151" s="90"/>
      <c r="H151" s="81">
        <f>SUM(H152:H162)</f>
        <v>0</v>
      </c>
    </row>
    <row r="152" spans="1:8" ht="18" customHeight="1" x14ac:dyDescent="0.25">
      <c r="A152" s="28" t="s">
        <v>314</v>
      </c>
      <c r="B152" s="40"/>
      <c r="C152" s="40"/>
      <c r="D152" s="29" t="s">
        <v>315</v>
      </c>
      <c r="E152" s="31"/>
      <c r="F152" s="85"/>
      <c r="G152" s="101"/>
      <c r="H152" s="79"/>
    </row>
    <row r="153" spans="1:8" ht="27" customHeight="1" x14ac:dyDescent="0.25">
      <c r="A153" s="32" t="s">
        <v>316</v>
      </c>
      <c r="B153" s="33" t="s">
        <v>18</v>
      </c>
      <c r="C153" s="41">
        <v>98563</v>
      </c>
      <c r="D153" s="51" t="s">
        <v>317</v>
      </c>
      <c r="E153" s="35" t="s">
        <v>28</v>
      </c>
      <c r="F153" s="86">
        <v>29.81</v>
      </c>
      <c r="G153" s="2"/>
      <c r="H153" s="80">
        <f>F153*G153</f>
        <v>0</v>
      </c>
    </row>
    <row r="154" spans="1:8" ht="37.5" customHeight="1" x14ac:dyDescent="0.25">
      <c r="A154" s="32" t="s">
        <v>318</v>
      </c>
      <c r="B154" s="33" t="s">
        <v>18</v>
      </c>
      <c r="C154" s="33">
        <v>98546</v>
      </c>
      <c r="D154" s="51" t="s">
        <v>319</v>
      </c>
      <c r="E154" s="35" t="s">
        <v>28</v>
      </c>
      <c r="F154" s="86">
        <v>29.81</v>
      </c>
      <c r="G154" s="2"/>
      <c r="H154" s="80">
        <f>F154*G154</f>
        <v>0</v>
      </c>
    </row>
    <row r="155" spans="1:8" ht="50.25" customHeight="1" x14ac:dyDescent="0.25">
      <c r="A155" s="32" t="s">
        <v>320</v>
      </c>
      <c r="B155" s="33" t="s">
        <v>18</v>
      </c>
      <c r="C155" s="50" t="s">
        <v>321</v>
      </c>
      <c r="D155" s="51" t="s">
        <v>322</v>
      </c>
      <c r="E155" s="35" t="s">
        <v>28</v>
      </c>
      <c r="F155" s="86">
        <v>29.81</v>
      </c>
      <c r="G155" s="2"/>
      <c r="H155" s="80">
        <f>F155*G155</f>
        <v>0</v>
      </c>
    </row>
    <row r="156" spans="1:8" ht="18" customHeight="1" x14ac:dyDescent="0.25">
      <c r="A156" s="28" t="s">
        <v>323</v>
      </c>
      <c r="B156" s="40"/>
      <c r="C156" s="40"/>
      <c r="D156" s="29" t="s">
        <v>324</v>
      </c>
      <c r="E156" s="31"/>
      <c r="F156" s="85"/>
      <c r="G156" s="101"/>
      <c r="H156" s="79"/>
    </row>
    <row r="157" spans="1:8" ht="30.6" customHeight="1" x14ac:dyDescent="0.25">
      <c r="A157" s="32" t="s">
        <v>325</v>
      </c>
      <c r="B157" s="33" t="s">
        <v>18</v>
      </c>
      <c r="C157" s="41" t="s">
        <v>326</v>
      </c>
      <c r="D157" s="51" t="s">
        <v>327</v>
      </c>
      <c r="E157" s="35" t="s">
        <v>28</v>
      </c>
      <c r="F157" s="86">
        <v>62.2</v>
      </c>
      <c r="G157" s="2"/>
      <c r="H157" s="80">
        <f>F157*G157</f>
        <v>0</v>
      </c>
    </row>
    <row r="158" spans="1:8" ht="28.9" customHeight="1" x14ac:dyDescent="0.25">
      <c r="A158" s="32" t="s">
        <v>328</v>
      </c>
      <c r="B158" s="33" t="s">
        <v>18</v>
      </c>
      <c r="C158" s="41" t="s">
        <v>326</v>
      </c>
      <c r="D158" s="51" t="s">
        <v>327</v>
      </c>
      <c r="E158" s="35" t="s">
        <v>28</v>
      </c>
      <c r="F158" s="86">
        <v>130.74</v>
      </c>
      <c r="G158" s="2"/>
      <c r="H158" s="80">
        <f>F158*G158</f>
        <v>0</v>
      </c>
    </row>
    <row r="159" spans="1:8" ht="18" customHeight="1" x14ac:dyDescent="0.25">
      <c r="A159" s="28" t="s">
        <v>329</v>
      </c>
      <c r="B159" s="40"/>
      <c r="C159" s="40"/>
      <c r="D159" s="29" t="s">
        <v>330</v>
      </c>
      <c r="E159" s="31"/>
      <c r="F159" s="85"/>
      <c r="G159" s="101"/>
      <c r="H159" s="79"/>
    </row>
    <row r="160" spans="1:8" ht="29.25" customHeight="1" x14ac:dyDescent="0.25">
      <c r="A160" s="32" t="s">
        <v>331</v>
      </c>
      <c r="B160" s="33" t="s">
        <v>18</v>
      </c>
      <c r="C160" s="41">
        <v>98563</v>
      </c>
      <c r="D160" s="51" t="s">
        <v>317</v>
      </c>
      <c r="E160" s="35" t="s">
        <v>28</v>
      </c>
      <c r="F160" s="86">
        <v>34.47</v>
      </c>
      <c r="G160" s="2"/>
      <c r="H160" s="80">
        <f>F160*G160</f>
        <v>0</v>
      </c>
    </row>
    <row r="161" spans="1:8" ht="31.5" customHeight="1" x14ac:dyDescent="0.25">
      <c r="A161" s="32" t="s">
        <v>332</v>
      </c>
      <c r="B161" s="33" t="s">
        <v>18</v>
      </c>
      <c r="C161" s="33">
        <v>98546</v>
      </c>
      <c r="D161" s="51" t="s">
        <v>319</v>
      </c>
      <c r="E161" s="35" t="s">
        <v>28</v>
      </c>
      <c r="F161" s="86">
        <v>34.47</v>
      </c>
      <c r="G161" s="2"/>
      <c r="H161" s="80">
        <f>F161*G161</f>
        <v>0</v>
      </c>
    </row>
    <row r="162" spans="1:8" ht="43.5" customHeight="1" x14ac:dyDescent="0.25">
      <c r="A162" s="32" t="s">
        <v>333</v>
      </c>
      <c r="B162" s="33" t="s">
        <v>18</v>
      </c>
      <c r="C162" s="50" t="s">
        <v>321</v>
      </c>
      <c r="D162" s="51" t="s">
        <v>322</v>
      </c>
      <c r="E162" s="35" t="s">
        <v>28</v>
      </c>
      <c r="F162" s="86">
        <v>34.47</v>
      </c>
      <c r="G162" s="2"/>
      <c r="H162" s="80">
        <f>F162*G162</f>
        <v>0</v>
      </c>
    </row>
    <row r="163" spans="1:8" ht="18" customHeight="1" x14ac:dyDescent="0.25">
      <c r="A163" s="36" t="s">
        <v>334</v>
      </c>
      <c r="B163" s="37"/>
      <c r="C163" s="37"/>
      <c r="D163" s="38" t="s">
        <v>335</v>
      </c>
      <c r="E163" s="39"/>
      <c r="F163" s="87"/>
      <c r="G163" s="90"/>
      <c r="H163" s="81">
        <f>SUM(H164:H185)</f>
        <v>0</v>
      </c>
    </row>
    <row r="164" spans="1:8" ht="18" customHeight="1" x14ac:dyDescent="0.25">
      <c r="A164" s="28" t="s">
        <v>336</v>
      </c>
      <c r="B164" s="40"/>
      <c r="C164" s="40"/>
      <c r="D164" s="29" t="s">
        <v>337</v>
      </c>
      <c r="E164" s="31"/>
      <c r="F164" s="85"/>
      <c r="G164" s="101"/>
      <c r="H164" s="79"/>
    </row>
    <row r="165" spans="1:8" ht="43.15" customHeight="1" x14ac:dyDescent="0.25">
      <c r="A165" s="32" t="s">
        <v>338</v>
      </c>
      <c r="B165" s="33" t="s">
        <v>18</v>
      </c>
      <c r="C165" s="33">
        <v>87879</v>
      </c>
      <c r="D165" s="51" t="s">
        <v>339</v>
      </c>
      <c r="E165" s="35" t="s">
        <v>28</v>
      </c>
      <c r="F165" s="86">
        <v>498.83</v>
      </c>
      <c r="G165" s="4"/>
      <c r="H165" s="80">
        <f>F165*G165</f>
        <v>0</v>
      </c>
    </row>
    <row r="166" spans="1:8" ht="63.75" customHeight="1" x14ac:dyDescent="0.25">
      <c r="A166" s="32" t="s">
        <v>340</v>
      </c>
      <c r="B166" s="41" t="s">
        <v>18</v>
      </c>
      <c r="C166" s="41">
        <v>87527</v>
      </c>
      <c r="D166" s="51" t="s">
        <v>341</v>
      </c>
      <c r="E166" s="35" t="s">
        <v>28</v>
      </c>
      <c r="F166" s="86">
        <v>139.91999999999999</v>
      </c>
      <c r="G166" s="2"/>
      <c r="H166" s="80">
        <f>F166*G166</f>
        <v>0</v>
      </c>
    </row>
    <row r="167" spans="1:8" ht="48.75" customHeight="1" x14ac:dyDescent="0.25">
      <c r="A167" s="32" t="s">
        <v>342</v>
      </c>
      <c r="B167" s="41" t="s">
        <v>18</v>
      </c>
      <c r="C167" s="41">
        <v>87530</v>
      </c>
      <c r="D167" s="51" t="s">
        <v>343</v>
      </c>
      <c r="E167" s="35" t="s">
        <v>28</v>
      </c>
      <c r="F167" s="86">
        <v>358.9</v>
      </c>
      <c r="G167" s="2"/>
      <c r="H167" s="80">
        <f>F167*G167</f>
        <v>0</v>
      </c>
    </row>
    <row r="168" spans="1:8" ht="18" customHeight="1" x14ac:dyDescent="0.25">
      <c r="A168" s="32" t="s">
        <v>344</v>
      </c>
      <c r="B168" s="33" t="s">
        <v>18</v>
      </c>
      <c r="C168" s="33" t="s">
        <v>345</v>
      </c>
      <c r="D168" s="51" t="s">
        <v>346</v>
      </c>
      <c r="E168" s="35" t="s">
        <v>83</v>
      </c>
      <c r="F168" s="86">
        <v>28</v>
      </c>
      <c r="G168" s="2"/>
      <c r="H168" s="80">
        <f>F168*G168</f>
        <v>0</v>
      </c>
    </row>
    <row r="169" spans="1:8" ht="18" customHeight="1" x14ac:dyDescent="0.25">
      <c r="A169" s="28" t="s">
        <v>347</v>
      </c>
      <c r="B169" s="40"/>
      <c r="C169" s="40"/>
      <c r="D169" s="29" t="s">
        <v>348</v>
      </c>
      <c r="E169" s="31"/>
      <c r="F169" s="85"/>
      <c r="G169" s="101"/>
      <c r="H169" s="79"/>
    </row>
    <row r="170" spans="1:8" ht="38.25" x14ac:dyDescent="0.25">
      <c r="A170" s="32" t="s">
        <v>349</v>
      </c>
      <c r="B170" s="41" t="s">
        <v>18</v>
      </c>
      <c r="C170" s="41">
        <v>87881</v>
      </c>
      <c r="D170" s="51" t="s">
        <v>350</v>
      </c>
      <c r="E170" s="35" t="s">
        <v>28</v>
      </c>
      <c r="F170" s="86">
        <v>65.39</v>
      </c>
      <c r="G170" s="2"/>
      <c r="H170" s="80">
        <f>F170*G170</f>
        <v>0</v>
      </c>
    </row>
    <row r="171" spans="1:8" ht="54" customHeight="1" x14ac:dyDescent="0.25">
      <c r="A171" s="32" t="s">
        <v>351</v>
      </c>
      <c r="B171" s="41" t="s">
        <v>18</v>
      </c>
      <c r="C171" s="41">
        <v>90406</v>
      </c>
      <c r="D171" s="51" t="s">
        <v>352</v>
      </c>
      <c r="E171" s="35" t="s">
        <v>28</v>
      </c>
      <c r="F171" s="86">
        <v>65.39</v>
      </c>
      <c r="G171" s="2"/>
      <c r="H171" s="80">
        <f>F171*G171</f>
        <v>0</v>
      </c>
    </row>
    <row r="172" spans="1:8" ht="18" customHeight="1" x14ac:dyDescent="0.25">
      <c r="A172" s="28" t="s">
        <v>353</v>
      </c>
      <c r="B172" s="40"/>
      <c r="C172" s="40"/>
      <c r="D172" s="59" t="s">
        <v>354</v>
      </c>
      <c r="E172" s="31"/>
      <c r="F172" s="85"/>
      <c r="G172" s="101"/>
      <c r="H172" s="79"/>
    </row>
    <row r="173" spans="1:8" ht="51" customHeight="1" x14ac:dyDescent="0.25">
      <c r="A173" s="32" t="s">
        <v>355</v>
      </c>
      <c r="B173" s="41" t="s">
        <v>18</v>
      </c>
      <c r="C173" s="41">
        <v>87264</v>
      </c>
      <c r="D173" s="51" t="s">
        <v>356</v>
      </c>
      <c r="E173" s="35" t="s">
        <v>28</v>
      </c>
      <c r="F173" s="86">
        <v>139.91999999999999</v>
      </c>
      <c r="G173" s="2"/>
      <c r="H173" s="80">
        <f>F173*G173</f>
        <v>0</v>
      </c>
    </row>
    <row r="174" spans="1:8" ht="18" customHeight="1" x14ac:dyDescent="0.25">
      <c r="A174" s="32" t="s">
        <v>357</v>
      </c>
      <c r="B174" s="33" t="s">
        <v>18</v>
      </c>
      <c r="C174" s="33" t="s">
        <v>345</v>
      </c>
      <c r="D174" s="34" t="s">
        <v>346</v>
      </c>
      <c r="E174" s="35" t="s">
        <v>83</v>
      </c>
      <c r="F174" s="86">
        <v>3</v>
      </c>
      <c r="G174" s="2"/>
      <c r="H174" s="80">
        <f>F174*G174</f>
        <v>0</v>
      </c>
    </row>
    <row r="175" spans="1:8" ht="18" customHeight="1" x14ac:dyDescent="0.25">
      <c r="A175" s="28" t="s">
        <v>358</v>
      </c>
      <c r="B175" s="40"/>
      <c r="C175" s="40"/>
      <c r="D175" s="29" t="s">
        <v>359</v>
      </c>
      <c r="E175" s="31"/>
      <c r="F175" s="85"/>
      <c r="G175" s="101"/>
      <c r="H175" s="79"/>
    </row>
    <row r="176" spans="1:8" ht="30" customHeight="1" x14ac:dyDescent="0.25">
      <c r="A176" s="32" t="s">
        <v>360</v>
      </c>
      <c r="B176" s="41" t="s">
        <v>18</v>
      </c>
      <c r="C176" s="41">
        <v>96114</v>
      </c>
      <c r="D176" s="51" t="s">
        <v>361</v>
      </c>
      <c r="E176" s="35" t="s">
        <v>28</v>
      </c>
      <c r="F176" s="86">
        <v>16.059999999999999</v>
      </c>
      <c r="G176" s="2"/>
      <c r="H176" s="80">
        <f>F176*G176</f>
        <v>0</v>
      </c>
    </row>
    <row r="177" spans="1:8" ht="18" customHeight="1" x14ac:dyDescent="0.25">
      <c r="A177" s="32" t="s">
        <v>362</v>
      </c>
      <c r="B177" s="56" t="s">
        <v>262</v>
      </c>
      <c r="C177" s="56" t="s">
        <v>363</v>
      </c>
      <c r="D177" s="51" t="s">
        <v>364</v>
      </c>
      <c r="E177" s="46" t="s">
        <v>28</v>
      </c>
      <c r="F177" s="88">
        <v>140.09</v>
      </c>
      <c r="G177" s="4"/>
      <c r="H177" s="80">
        <f>F177*G177</f>
        <v>0</v>
      </c>
    </row>
    <row r="178" spans="1:8" ht="30" customHeight="1" x14ac:dyDescent="0.25">
      <c r="A178" s="32" t="s">
        <v>365</v>
      </c>
      <c r="B178" s="41" t="s">
        <v>18</v>
      </c>
      <c r="C178" s="41">
        <v>96121</v>
      </c>
      <c r="D178" s="51" t="s">
        <v>366</v>
      </c>
      <c r="E178" s="35" t="s">
        <v>83</v>
      </c>
      <c r="F178" s="86">
        <v>160.97999999999999</v>
      </c>
      <c r="G178" s="2"/>
      <c r="H178" s="80">
        <f>F178*G178</f>
        <v>0</v>
      </c>
    </row>
    <row r="179" spans="1:8" ht="28.15" customHeight="1" x14ac:dyDescent="0.25">
      <c r="A179" s="32" t="s">
        <v>367</v>
      </c>
      <c r="B179" s="41" t="s">
        <v>18</v>
      </c>
      <c r="C179" s="41">
        <v>96123</v>
      </c>
      <c r="D179" s="51" t="s">
        <v>368</v>
      </c>
      <c r="E179" s="35" t="s">
        <v>83</v>
      </c>
      <c r="F179" s="86">
        <v>9.8000000000000007</v>
      </c>
      <c r="G179" s="2"/>
      <c r="H179" s="80">
        <f>F179*G179</f>
        <v>0</v>
      </c>
    </row>
    <row r="180" spans="1:8" ht="18" customHeight="1" x14ac:dyDescent="0.25">
      <c r="A180" s="28" t="s">
        <v>369</v>
      </c>
      <c r="B180" s="40"/>
      <c r="C180" s="40"/>
      <c r="D180" s="29" t="s">
        <v>370</v>
      </c>
      <c r="E180" s="31"/>
      <c r="F180" s="85"/>
      <c r="G180" s="101"/>
      <c r="H180" s="79"/>
    </row>
    <row r="181" spans="1:8" ht="51" customHeight="1" x14ac:dyDescent="0.25">
      <c r="A181" s="32" t="s">
        <v>371</v>
      </c>
      <c r="B181" s="33" t="s">
        <v>18</v>
      </c>
      <c r="C181" s="41">
        <v>87894</v>
      </c>
      <c r="D181" s="51" t="s">
        <v>372</v>
      </c>
      <c r="E181" s="35" t="s">
        <v>28</v>
      </c>
      <c r="F181" s="86">
        <v>734.65</v>
      </c>
      <c r="G181" s="2"/>
      <c r="H181" s="80">
        <f>F181*G181</f>
        <v>0</v>
      </c>
    </row>
    <row r="182" spans="1:8" ht="42.75" customHeight="1" x14ac:dyDescent="0.25">
      <c r="A182" s="32" t="s">
        <v>373</v>
      </c>
      <c r="B182" s="33" t="s">
        <v>18</v>
      </c>
      <c r="C182" s="41">
        <v>87786</v>
      </c>
      <c r="D182" s="51" t="s">
        <v>374</v>
      </c>
      <c r="E182" s="35" t="s">
        <v>28</v>
      </c>
      <c r="F182" s="86">
        <v>720.65</v>
      </c>
      <c r="G182" s="2"/>
      <c r="H182" s="80">
        <f>F182*G182</f>
        <v>0</v>
      </c>
    </row>
    <row r="183" spans="1:8" ht="25.5" x14ac:dyDescent="0.25">
      <c r="A183" s="32" t="s">
        <v>375</v>
      </c>
      <c r="B183" s="41" t="s">
        <v>18</v>
      </c>
      <c r="C183" s="41">
        <v>98561</v>
      </c>
      <c r="D183" s="51" t="s">
        <v>376</v>
      </c>
      <c r="E183" s="35" t="s">
        <v>28</v>
      </c>
      <c r="F183" s="86">
        <v>24</v>
      </c>
      <c r="G183" s="2"/>
      <c r="H183" s="80">
        <f>F183*G183</f>
        <v>0</v>
      </c>
    </row>
    <row r="184" spans="1:8" ht="18" customHeight="1" x14ac:dyDescent="0.25">
      <c r="A184" s="28" t="s">
        <v>377</v>
      </c>
      <c r="B184" s="40"/>
      <c r="C184" s="40"/>
      <c r="D184" s="29" t="s">
        <v>378</v>
      </c>
      <c r="E184" s="31"/>
      <c r="F184" s="85"/>
      <c r="G184" s="101"/>
      <c r="H184" s="79"/>
    </row>
    <row r="185" spans="1:8" ht="27" customHeight="1" x14ac:dyDescent="0.25">
      <c r="A185" s="32" t="s">
        <v>379</v>
      </c>
      <c r="B185" s="41" t="s">
        <v>18</v>
      </c>
      <c r="C185" s="41">
        <v>86889</v>
      </c>
      <c r="D185" s="42" t="s">
        <v>380</v>
      </c>
      <c r="E185" s="35" t="s">
        <v>28</v>
      </c>
      <c r="F185" s="86">
        <v>2.0299999999999998</v>
      </c>
      <c r="G185" s="2"/>
      <c r="H185" s="80">
        <f>F185*G185</f>
        <v>0</v>
      </c>
    </row>
    <row r="186" spans="1:8" ht="18" customHeight="1" x14ac:dyDescent="0.25">
      <c r="A186" s="60" t="s">
        <v>381</v>
      </c>
      <c r="B186" s="37"/>
      <c r="C186" s="37"/>
      <c r="D186" s="38" t="s">
        <v>382</v>
      </c>
      <c r="E186" s="39"/>
      <c r="F186" s="87"/>
      <c r="G186" s="90"/>
      <c r="H186" s="81">
        <f>SUM(H187:H215)</f>
        <v>0</v>
      </c>
    </row>
    <row r="187" spans="1:8" ht="18" customHeight="1" x14ac:dyDescent="0.25">
      <c r="A187" s="28" t="s">
        <v>383</v>
      </c>
      <c r="B187" s="40"/>
      <c r="C187" s="40"/>
      <c r="D187" s="29" t="s">
        <v>200</v>
      </c>
      <c r="E187" s="31"/>
      <c r="F187" s="85"/>
      <c r="G187" s="101"/>
      <c r="H187" s="79"/>
    </row>
    <row r="188" spans="1:8" ht="27.6" customHeight="1" x14ac:dyDescent="0.25">
      <c r="A188" s="32" t="s">
        <v>384</v>
      </c>
      <c r="B188" s="41" t="s">
        <v>18</v>
      </c>
      <c r="C188" s="41">
        <v>72183</v>
      </c>
      <c r="D188" s="51" t="s">
        <v>385</v>
      </c>
      <c r="E188" s="35" t="s">
        <v>28</v>
      </c>
      <c r="F188" s="86">
        <v>58.36</v>
      </c>
      <c r="G188" s="2"/>
      <c r="H188" s="80">
        <f>F188*G188</f>
        <v>0</v>
      </c>
    </row>
    <row r="189" spans="1:8" ht="39.75" customHeight="1" x14ac:dyDescent="0.25">
      <c r="A189" s="32" t="s">
        <v>386</v>
      </c>
      <c r="B189" s="41" t="s">
        <v>18</v>
      </c>
      <c r="C189" s="41">
        <v>72132</v>
      </c>
      <c r="D189" s="51" t="s">
        <v>387</v>
      </c>
      <c r="E189" s="35" t="s">
        <v>28</v>
      </c>
      <c r="F189" s="86">
        <v>1.5</v>
      </c>
      <c r="G189" s="2"/>
      <c r="H189" s="80">
        <f>F189*G189</f>
        <v>0</v>
      </c>
    </row>
    <row r="190" spans="1:8" ht="18" customHeight="1" x14ac:dyDescent="0.25">
      <c r="A190" s="28" t="s">
        <v>388</v>
      </c>
      <c r="B190" s="40"/>
      <c r="C190" s="40"/>
      <c r="D190" s="29" t="s">
        <v>389</v>
      </c>
      <c r="E190" s="31"/>
      <c r="F190" s="85"/>
      <c r="G190" s="101"/>
      <c r="H190" s="79"/>
    </row>
    <row r="191" spans="1:8" ht="42.6" customHeight="1" x14ac:dyDescent="0.25">
      <c r="A191" s="32" t="s">
        <v>390</v>
      </c>
      <c r="B191" s="33" t="s">
        <v>18</v>
      </c>
      <c r="C191" s="41">
        <v>87620</v>
      </c>
      <c r="D191" s="51" t="s">
        <v>391</v>
      </c>
      <c r="E191" s="35" t="s">
        <v>28</v>
      </c>
      <c r="F191" s="86">
        <v>148.16</v>
      </c>
      <c r="G191" s="2"/>
      <c r="H191" s="80">
        <f>F191*G191</f>
        <v>0</v>
      </c>
    </row>
    <row r="192" spans="1:8" ht="18" customHeight="1" x14ac:dyDescent="0.25">
      <c r="A192" s="28" t="s">
        <v>392</v>
      </c>
      <c r="B192" s="40"/>
      <c r="C192" s="40"/>
      <c r="D192" s="29" t="s">
        <v>354</v>
      </c>
      <c r="E192" s="31"/>
      <c r="F192" s="85"/>
      <c r="G192" s="101"/>
      <c r="H192" s="79"/>
    </row>
    <row r="193" spans="1:8" ht="40.9" customHeight="1" x14ac:dyDescent="0.25">
      <c r="A193" s="32" t="s">
        <v>393</v>
      </c>
      <c r="B193" s="33" t="s">
        <v>18</v>
      </c>
      <c r="C193" s="41">
        <v>87260</v>
      </c>
      <c r="D193" s="51" t="s">
        <v>394</v>
      </c>
      <c r="E193" s="35" t="s">
        <v>28</v>
      </c>
      <c r="F193" s="86">
        <v>51.6</v>
      </c>
      <c r="G193" s="2"/>
      <c r="H193" s="80">
        <f>F193*G193</f>
        <v>0</v>
      </c>
    </row>
    <row r="194" spans="1:8" ht="18" customHeight="1" x14ac:dyDescent="0.25">
      <c r="A194" s="28" t="s">
        <v>395</v>
      </c>
      <c r="B194" s="40"/>
      <c r="C194" s="40"/>
      <c r="D194" s="29" t="s">
        <v>396</v>
      </c>
      <c r="E194" s="31"/>
      <c r="F194" s="85"/>
      <c r="G194" s="101"/>
      <c r="H194" s="79"/>
    </row>
    <row r="195" spans="1:8" ht="18" customHeight="1" x14ac:dyDescent="0.25">
      <c r="A195" s="32" t="s">
        <v>397</v>
      </c>
      <c r="B195" s="33" t="s">
        <v>18</v>
      </c>
      <c r="C195" s="41">
        <v>98671</v>
      </c>
      <c r="D195" s="51" t="s">
        <v>398</v>
      </c>
      <c r="E195" s="35" t="s">
        <v>28</v>
      </c>
      <c r="F195" s="86">
        <v>0.5</v>
      </c>
      <c r="G195" s="2"/>
      <c r="H195" s="80">
        <f>F195*G195</f>
        <v>0</v>
      </c>
    </row>
    <row r="196" spans="1:8" ht="18" customHeight="1" x14ac:dyDescent="0.25">
      <c r="A196" s="32" t="s">
        <v>399</v>
      </c>
      <c r="B196" s="33" t="s">
        <v>18</v>
      </c>
      <c r="C196" s="41">
        <v>98671</v>
      </c>
      <c r="D196" s="51" t="s">
        <v>398</v>
      </c>
      <c r="E196" s="35" t="s">
        <v>28</v>
      </c>
      <c r="F196" s="86">
        <v>96.06</v>
      </c>
      <c r="G196" s="2"/>
      <c r="H196" s="80">
        <f>F196*G196</f>
        <v>0</v>
      </c>
    </row>
    <row r="197" spans="1:8" ht="28.15" customHeight="1" x14ac:dyDescent="0.25">
      <c r="A197" s="32" t="s">
        <v>400</v>
      </c>
      <c r="B197" s="33" t="s">
        <v>18</v>
      </c>
      <c r="C197" s="41">
        <v>84183</v>
      </c>
      <c r="D197" s="51" t="s">
        <v>401</v>
      </c>
      <c r="E197" s="35" t="s">
        <v>28</v>
      </c>
      <c r="F197" s="86">
        <v>37.520000000000003</v>
      </c>
      <c r="G197" s="2"/>
      <c r="H197" s="80">
        <f>F197*G197</f>
        <v>0</v>
      </c>
    </row>
    <row r="198" spans="1:8" ht="18" customHeight="1" x14ac:dyDescent="0.25">
      <c r="A198" s="28" t="s">
        <v>402</v>
      </c>
      <c r="B198" s="40"/>
      <c r="C198" s="40"/>
      <c r="D198" s="29" t="s">
        <v>403</v>
      </c>
      <c r="E198" s="31"/>
      <c r="F198" s="85"/>
      <c r="G198" s="101"/>
      <c r="H198" s="79"/>
    </row>
    <row r="199" spans="1:8" ht="18" customHeight="1" x14ac:dyDescent="0.25">
      <c r="A199" s="32" t="s">
        <v>404</v>
      </c>
      <c r="B199" s="56" t="s">
        <v>262</v>
      </c>
      <c r="C199" s="56" t="s">
        <v>405</v>
      </c>
      <c r="D199" s="46" t="s">
        <v>406</v>
      </c>
      <c r="E199" s="46" t="s">
        <v>28</v>
      </c>
      <c r="F199" s="88">
        <v>69.17</v>
      </c>
      <c r="G199" s="4"/>
      <c r="H199" s="80">
        <f>F199*G199</f>
        <v>0</v>
      </c>
    </row>
    <row r="200" spans="1:8" ht="18" customHeight="1" x14ac:dyDescent="0.25">
      <c r="A200" s="28" t="s">
        <v>407</v>
      </c>
      <c r="B200" s="40"/>
      <c r="C200" s="40"/>
      <c r="D200" s="29" t="s">
        <v>408</v>
      </c>
      <c r="E200" s="31"/>
      <c r="F200" s="85"/>
      <c r="G200" s="101"/>
      <c r="H200" s="79"/>
    </row>
    <row r="201" spans="1:8" ht="26.45" customHeight="1" x14ac:dyDescent="0.25">
      <c r="A201" s="32" t="s">
        <v>409</v>
      </c>
      <c r="B201" s="41" t="s">
        <v>18</v>
      </c>
      <c r="C201" s="41">
        <v>88649</v>
      </c>
      <c r="D201" s="51" t="s">
        <v>410</v>
      </c>
      <c r="E201" s="35" t="s">
        <v>83</v>
      </c>
      <c r="F201" s="86">
        <v>44.03</v>
      </c>
      <c r="G201" s="2"/>
      <c r="H201" s="80">
        <f>F201*G201</f>
        <v>0</v>
      </c>
    </row>
    <row r="202" spans="1:8" ht="18" customHeight="1" x14ac:dyDescent="0.25">
      <c r="A202" s="32" t="s">
        <v>411</v>
      </c>
      <c r="B202" s="41" t="s">
        <v>18</v>
      </c>
      <c r="C202" s="41">
        <v>98685</v>
      </c>
      <c r="D202" s="51" t="s">
        <v>412</v>
      </c>
      <c r="E202" s="35" t="s">
        <v>83</v>
      </c>
      <c r="F202" s="86">
        <v>27.08</v>
      </c>
      <c r="G202" s="2"/>
      <c r="H202" s="80">
        <f>F202*G202</f>
        <v>0</v>
      </c>
    </row>
    <row r="203" spans="1:8" ht="18" customHeight="1" x14ac:dyDescent="0.25">
      <c r="A203" s="32" t="s">
        <v>413</v>
      </c>
      <c r="B203" s="41" t="s">
        <v>18</v>
      </c>
      <c r="C203" s="41">
        <v>98685</v>
      </c>
      <c r="D203" s="51" t="s">
        <v>414</v>
      </c>
      <c r="E203" s="35" t="s">
        <v>83</v>
      </c>
      <c r="F203" s="86">
        <v>46.89</v>
      </c>
      <c r="G203" s="2"/>
      <c r="H203" s="80">
        <f>F203*G203</f>
        <v>0</v>
      </c>
    </row>
    <row r="204" spans="1:8" ht="18" customHeight="1" x14ac:dyDescent="0.25">
      <c r="A204" s="32" t="s">
        <v>415</v>
      </c>
      <c r="B204" s="41" t="s">
        <v>18</v>
      </c>
      <c r="C204" s="41">
        <v>84162</v>
      </c>
      <c r="D204" s="51" t="s">
        <v>416</v>
      </c>
      <c r="E204" s="35" t="s">
        <v>83</v>
      </c>
      <c r="F204" s="86">
        <v>19.899999999999999</v>
      </c>
      <c r="G204" s="2"/>
      <c r="H204" s="80">
        <f>F204*G204</f>
        <v>0</v>
      </c>
    </row>
    <row r="205" spans="1:8" ht="18" customHeight="1" x14ac:dyDescent="0.25">
      <c r="A205" s="32" t="s">
        <v>417</v>
      </c>
      <c r="B205" s="41" t="s">
        <v>18</v>
      </c>
      <c r="C205" s="41">
        <v>84162</v>
      </c>
      <c r="D205" s="51" t="s">
        <v>418</v>
      </c>
      <c r="E205" s="35" t="s">
        <v>83</v>
      </c>
      <c r="F205" s="86">
        <v>56.06</v>
      </c>
      <c r="G205" s="2"/>
      <c r="H205" s="80">
        <f>F205*G205</f>
        <v>0</v>
      </c>
    </row>
    <row r="206" spans="1:8" ht="18" customHeight="1" x14ac:dyDescent="0.25">
      <c r="A206" s="28" t="s">
        <v>419</v>
      </c>
      <c r="B206" s="40"/>
      <c r="C206" s="40"/>
      <c r="D206" s="29" t="s">
        <v>420</v>
      </c>
      <c r="E206" s="31"/>
      <c r="F206" s="85"/>
      <c r="G206" s="101"/>
      <c r="H206" s="79"/>
    </row>
    <row r="207" spans="1:8" ht="18" customHeight="1" x14ac:dyDescent="0.25">
      <c r="A207" s="32" t="s">
        <v>421</v>
      </c>
      <c r="B207" s="41" t="s">
        <v>18</v>
      </c>
      <c r="C207" s="41">
        <v>98689</v>
      </c>
      <c r="D207" s="51" t="s">
        <v>422</v>
      </c>
      <c r="E207" s="35" t="s">
        <v>83</v>
      </c>
      <c r="F207" s="86">
        <v>4.3499999999999996</v>
      </c>
      <c r="G207" s="2"/>
      <c r="H207" s="80">
        <f>F207*G207</f>
        <v>0</v>
      </c>
    </row>
    <row r="208" spans="1:8" ht="18" customHeight="1" x14ac:dyDescent="0.25">
      <c r="A208" s="32" t="s">
        <v>423</v>
      </c>
      <c r="B208" s="41" t="s">
        <v>18</v>
      </c>
      <c r="C208" s="41">
        <v>98689</v>
      </c>
      <c r="D208" s="51" t="s">
        <v>424</v>
      </c>
      <c r="E208" s="35" t="s">
        <v>83</v>
      </c>
      <c r="F208" s="86">
        <v>4</v>
      </c>
      <c r="G208" s="2"/>
      <c r="H208" s="80">
        <f>F208*G208</f>
        <v>0</v>
      </c>
    </row>
    <row r="209" spans="1:8" ht="18" customHeight="1" x14ac:dyDescent="0.25">
      <c r="A209" s="32" t="s">
        <v>425</v>
      </c>
      <c r="B209" s="41" t="s">
        <v>18</v>
      </c>
      <c r="C209" s="41">
        <v>98689</v>
      </c>
      <c r="D209" s="51" t="s">
        <v>424</v>
      </c>
      <c r="E209" s="35" t="s">
        <v>83</v>
      </c>
      <c r="F209" s="86">
        <v>4.9000000000000004</v>
      </c>
      <c r="G209" s="2"/>
      <c r="H209" s="80">
        <f>F209*G209</f>
        <v>0</v>
      </c>
    </row>
    <row r="210" spans="1:8" ht="18" customHeight="1" x14ac:dyDescent="0.25">
      <c r="A210" s="28" t="s">
        <v>426</v>
      </c>
      <c r="B210" s="40"/>
      <c r="C210" s="40"/>
      <c r="D210" s="29" t="s">
        <v>427</v>
      </c>
      <c r="E210" s="31"/>
      <c r="F210" s="85"/>
      <c r="G210" s="101"/>
      <c r="H210" s="79"/>
    </row>
    <row r="211" spans="1:8" ht="39.6" customHeight="1" x14ac:dyDescent="0.25">
      <c r="A211" s="32" t="s">
        <v>428</v>
      </c>
      <c r="B211" s="33" t="s">
        <v>18</v>
      </c>
      <c r="C211" s="41">
        <v>84089</v>
      </c>
      <c r="D211" s="51" t="s">
        <v>429</v>
      </c>
      <c r="E211" s="35" t="s">
        <v>83</v>
      </c>
      <c r="F211" s="86">
        <v>14.55</v>
      </c>
      <c r="G211" s="2"/>
      <c r="H211" s="80">
        <f>F211*G211</f>
        <v>0</v>
      </c>
    </row>
    <row r="212" spans="1:8" ht="41.45" customHeight="1" x14ac:dyDescent="0.25">
      <c r="A212" s="32" t="s">
        <v>430</v>
      </c>
      <c r="B212" s="33" t="s">
        <v>18</v>
      </c>
      <c r="C212" s="41">
        <v>84088</v>
      </c>
      <c r="D212" s="51" t="s">
        <v>431</v>
      </c>
      <c r="E212" s="35" t="s">
        <v>83</v>
      </c>
      <c r="F212" s="86">
        <v>3.2</v>
      </c>
      <c r="G212" s="2"/>
      <c r="H212" s="80">
        <f>F212*G212</f>
        <v>0</v>
      </c>
    </row>
    <row r="213" spans="1:8" ht="18" customHeight="1" x14ac:dyDescent="0.25">
      <c r="A213" s="28" t="s">
        <v>432</v>
      </c>
      <c r="B213" s="47"/>
      <c r="C213" s="47"/>
      <c r="D213" s="29" t="s">
        <v>433</v>
      </c>
      <c r="E213" s="31"/>
      <c r="F213" s="85"/>
      <c r="G213" s="101"/>
      <c r="H213" s="79"/>
    </row>
    <row r="214" spans="1:8" ht="18" customHeight="1" x14ac:dyDescent="0.25">
      <c r="A214" s="32" t="s">
        <v>434</v>
      </c>
      <c r="B214" s="41" t="s">
        <v>18</v>
      </c>
      <c r="C214" s="41">
        <v>98689</v>
      </c>
      <c r="D214" s="35" t="s">
        <v>435</v>
      </c>
      <c r="E214" s="35" t="s">
        <v>83</v>
      </c>
      <c r="F214" s="86">
        <v>16.8</v>
      </c>
      <c r="G214" s="2"/>
      <c r="H214" s="80">
        <f>F214*G214</f>
        <v>0</v>
      </c>
    </row>
    <row r="215" spans="1:8" ht="18" customHeight="1" x14ac:dyDescent="0.25">
      <c r="A215" s="32" t="s">
        <v>436</v>
      </c>
      <c r="B215" s="41" t="s">
        <v>18</v>
      </c>
      <c r="C215" s="41">
        <v>98689</v>
      </c>
      <c r="D215" s="35" t="s">
        <v>437</v>
      </c>
      <c r="E215" s="35" t="s">
        <v>83</v>
      </c>
      <c r="F215" s="86">
        <v>19.2</v>
      </c>
      <c r="G215" s="2"/>
      <c r="H215" s="80">
        <f>F215*G215</f>
        <v>0</v>
      </c>
    </row>
    <row r="216" spans="1:8" ht="18" customHeight="1" x14ac:dyDescent="0.25">
      <c r="A216" s="36" t="s">
        <v>438</v>
      </c>
      <c r="B216" s="37"/>
      <c r="C216" s="37"/>
      <c r="D216" s="38" t="s">
        <v>439</v>
      </c>
      <c r="E216" s="39"/>
      <c r="F216" s="87"/>
      <c r="G216" s="90"/>
      <c r="H216" s="81">
        <f>SUM(H217:H228)</f>
        <v>0</v>
      </c>
    </row>
    <row r="217" spans="1:8" ht="18" customHeight="1" x14ac:dyDescent="0.25">
      <c r="A217" s="28" t="s">
        <v>440</v>
      </c>
      <c r="B217" s="40"/>
      <c r="C217" s="40"/>
      <c r="D217" s="29" t="s">
        <v>441</v>
      </c>
      <c r="E217" s="31"/>
      <c r="F217" s="85"/>
      <c r="G217" s="101"/>
      <c r="H217" s="79"/>
    </row>
    <row r="218" spans="1:8" ht="42" customHeight="1" x14ac:dyDescent="0.25">
      <c r="A218" s="32" t="s">
        <v>442</v>
      </c>
      <c r="B218" s="41" t="s">
        <v>18</v>
      </c>
      <c r="C218" s="50" t="s">
        <v>443</v>
      </c>
      <c r="D218" s="51" t="s">
        <v>444</v>
      </c>
      <c r="E218" s="35" t="s">
        <v>28</v>
      </c>
      <c r="F218" s="86">
        <v>454.89</v>
      </c>
      <c r="G218" s="2"/>
      <c r="H218" s="80">
        <f>F218*G218</f>
        <v>0</v>
      </c>
    </row>
    <row r="219" spans="1:8" ht="40.9" customHeight="1" x14ac:dyDescent="0.25">
      <c r="A219" s="32" t="s">
        <v>445</v>
      </c>
      <c r="B219" s="33" t="s">
        <v>18</v>
      </c>
      <c r="C219" s="50" t="s">
        <v>446</v>
      </c>
      <c r="D219" s="51" t="s">
        <v>447</v>
      </c>
      <c r="E219" s="35" t="s">
        <v>28</v>
      </c>
      <c r="F219" s="86">
        <v>221.54</v>
      </c>
      <c r="G219" s="4"/>
      <c r="H219" s="80">
        <f>F219*G219</f>
        <v>0</v>
      </c>
    </row>
    <row r="220" spans="1:8" ht="18" customHeight="1" x14ac:dyDescent="0.25">
      <c r="A220" s="28" t="s">
        <v>448</v>
      </c>
      <c r="B220" s="47"/>
      <c r="C220" s="47"/>
      <c r="D220" s="29" t="s">
        <v>449</v>
      </c>
      <c r="E220" s="31"/>
      <c r="F220" s="85"/>
      <c r="G220" s="101"/>
      <c r="H220" s="79"/>
    </row>
    <row r="221" spans="1:8" ht="29.45" customHeight="1" x14ac:dyDescent="0.25">
      <c r="A221" s="32" t="s">
        <v>450</v>
      </c>
      <c r="B221" s="33" t="s">
        <v>18</v>
      </c>
      <c r="C221" s="41">
        <v>88486</v>
      </c>
      <c r="D221" s="51" t="s">
        <v>451</v>
      </c>
      <c r="E221" s="35" t="s">
        <v>28</v>
      </c>
      <c r="F221" s="86">
        <v>221.54</v>
      </c>
      <c r="G221" s="2"/>
      <c r="H221" s="80">
        <f>F221*G221</f>
        <v>0</v>
      </c>
    </row>
    <row r="222" spans="1:8" ht="29.45" customHeight="1" x14ac:dyDescent="0.25">
      <c r="A222" s="32" t="s">
        <v>452</v>
      </c>
      <c r="B222" s="41" t="s">
        <v>18</v>
      </c>
      <c r="C222" s="41">
        <v>88489</v>
      </c>
      <c r="D222" s="51" t="s">
        <v>453</v>
      </c>
      <c r="E222" s="35" t="s">
        <v>28</v>
      </c>
      <c r="F222" s="86">
        <v>454.89</v>
      </c>
      <c r="G222" s="2"/>
      <c r="H222" s="80">
        <f>F222*G222</f>
        <v>0</v>
      </c>
    </row>
    <row r="223" spans="1:8" ht="18" customHeight="1" x14ac:dyDescent="0.25">
      <c r="A223" s="28" t="s">
        <v>454</v>
      </c>
      <c r="B223" s="40"/>
      <c r="C223" s="40"/>
      <c r="D223" s="29" t="s">
        <v>455</v>
      </c>
      <c r="E223" s="31"/>
      <c r="F223" s="85"/>
      <c r="G223" s="101"/>
      <c r="H223" s="79"/>
    </row>
    <row r="224" spans="1:8" ht="51.75" customHeight="1" x14ac:dyDescent="0.25">
      <c r="A224" s="43" t="s">
        <v>456</v>
      </c>
      <c r="B224" s="41" t="s">
        <v>18</v>
      </c>
      <c r="C224" s="49" t="s">
        <v>457</v>
      </c>
      <c r="D224" s="58" t="s">
        <v>458</v>
      </c>
      <c r="E224" s="46" t="s">
        <v>28</v>
      </c>
      <c r="F224" s="88">
        <v>734.65</v>
      </c>
      <c r="G224" s="4"/>
      <c r="H224" s="80">
        <f>F224*G224</f>
        <v>0</v>
      </c>
    </row>
    <row r="225" spans="1:8" ht="18" customHeight="1" x14ac:dyDescent="0.25">
      <c r="A225" s="28" t="s">
        <v>459</v>
      </c>
      <c r="B225" s="40"/>
      <c r="C225" s="40"/>
      <c r="D225" s="29" t="s">
        <v>460</v>
      </c>
      <c r="E225" s="31"/>
      <c r="F225" s="85"/>
      <c r="G225" s="101"/>
      <c r="H225" s="79"/>
    </row>
    <row r="226" spans="1:8" ht="25.9" customHeight="1" x14ac:dyDescent="0.25">
      <c r="A226" s="32" t="s">
        <v>461</v>
      </c>
      <c r="B226" s="41" t="s">
        <v>18</v>
      </c>
      <c r="C226" s="41">
        <v>95468</v>
      </c>
      <c r="D226" s="51" t="s">
        <v>462</v>
      </c>
      <c r="E226" s="35" t="s">
        <v>28</v>
      </c>
      <c r="F226" s="86">
        <v>13.98</v>
      </c>
      <c r="G226" s="2"/>
      <c r="H226" s="80">
        <f>F226*G226</f>
        <v>0</v>
      </c>
    </row>
    <row r="227" spans="1:8" ht="41.25" customHeight="1" x14ac:dyDescent="0.25">
      <c r="A227" s="32" t="s">
        <v>463</v>
      </c>
      <c r="B227" s="44" t="s">
        <v>18</v>
      </c>
      <c r="C227" s="44" t="s">
        <v>464</v>
      </c>
      <c r="D227" s="51" t="s">
        <v>465</v>
      </c>
      <c r="E227" s="35" t="s">
        <v>83</v>
      </c>
      <c r="F227" s="86">
        <v>7.2</v>
      </c>
      <c r="G227" s="2"/>
      <c r="H227" s="80">
        <f>F227*G227</f>
        <v>0</v>
      </c>
    </row>
    <row r="228" spans="1:8" ht="39.6" customHeight="1" x14ac:dyDescent="0.25">
      <c r="A228" s="32" t="s">
        <v>466</v>
      </c>
      <c r="B228" s="44" t="s">
        <v>18</v>
      </c>
      <c r="C228" s="44" t="s">
        <v>464</v>
      </c>
      <c r="D228" s="51" t="s">
        <v>465</v>
      </c>
      <c r="E228" s="35" t="s">
        <v>83</v>
      </c>
      <c r="F228" s="86">
        <v>70.2</v>
      </c>
      <c r="G228" s="2"/>
      <c r="H228" s="80">
        <f>F228*G228</f>
        <v>0</v>
      </c>
    </row>
    <row r="229" spans="1:8" ht="18" customHeight="1" x14ac:dyDescent="0.25">
      <c r="A229" s="36" t="s">
        <v>467</v>
      </c>
      <c r="B229" s="37"/>
      <c r="C229" s="37"/>
      <c r="D229" s="38" t="s">
        <v>468</v>
      </c>
      <c r="E229" s="39"/>
      <c r="F229" s="87"/>
      <c r="G229" s="90"/>
      <c r="H229" s="81">
        <f>SUM(H230:H251)</f>
        <v>0</v>
      </c>
    </row>
    <row r="230" spans="1:8" ht="18" customHeight="1" x14ac:dyDescent="0.25">
      <c r="A230" s="28" t="s">
        <v>469</v>
      </c>
      <c r="B230" s="40"/>
      <c r="C230" s="40"/>
      <c r="D230" s="29" t="s">
        <v>470</v>
      </c>
      <c r="E230" s="31"/>
      <c r="F230" s="85"/>
      <c r="G230" s="101"/>
      <c r="H230" s="79"/>
    </row>
    <row r="231" spans="1:8" ht="28.9" customHeight="1" x14ac:dyDescent="0.25">
      <c r="A231" s="32" t="s">
        <v>471</v>
      </c>
      <c r="B231" s="41" t="s">
        <v>18</v>
      </c>
      <c r="C231" s="41">
        <v>86888</v>
      </c>
      <c r="D231" s="51" t="s">
        <v>472</v>
      </c>
      <c r="E231" s="35" t="s">
        <v>32</v>
      </c>
      <c r="F231" s="86">
        <v>5</v>
      </c>
      <c r="G231" s="2"/>
      <c r="H231" s="80">
        <f>F231*G231</f>
        <v>0</v>
      </c>
    </row>
    <row r="232" spans="1:8" ht="28.9" customHeight="1" x14ac:dyDescent="0.25">
      <c r="A232" s="32" t="s">
        <v>473</v>
      </c>
      <c r="B232" s="41" t="s">
        <v>18</v>
      </c>
      <c r="C232" s="41">
        <v>86872</v>
      </c>
      <c r="D232" s="51" t="s">
        <v>474</v>
      </c>
      <c r="E232" s="35" t="s">
        <v>32</v>
      </c>
      <c r="F232" s="86">
        <v>1</v>
      </c>
      <c r="G232" s="2"/>
      <c r="H232" s="80">
        <f>F232*G232</f>
        <v>0</v>
      </c>
    </row>
    <row r="233" spans="1:8" ht="40.9" customHeight="1" x14ac:dyDescent="0.25">
      <c r="A233" s="32" t="s">
        <v>475</v>
      </c>
      <c r="B233" s="41" t="s">
        <v>18</v>
      </c>
      <c r="C233" s="41">
        <v>86936</v>
      </c>
      <c r="D233" s="51" t="s">
        <v>476</v>
      </c>
      <c r="E233" s="35" t="s">
        <v>32</v>
      </c>
      <c r="F233" s="86">
        <v>1</v>
      </c>
      <c r="G233" s="2"/>
      <c r="H233" s="80">
        <f>F233*G233</f>
        <v>0</v>
      </c>
    </row>
    <row r="234" spans="1:8" ht="27.6" customHeight="1" x14ac:dyDescent="0.25">
      <c r="A234" s="32" t="s">
        <v>477</v>
      </c>
      <c r="B234" s="44" t="s">
        <v>18</v>
      </c>
      <c r="C234" s="44">
        <v>86904</v>
      </c>
      <c r="D234" s="51" t="s">
        <v>478</v>
      </c>
      <c r="E234" s="35" t="s">
        <v>32</v>
      </c>
      <c r="F234" s="86">
        <v>5</v>
      </c>
      <c r="G234" s="2"/>
      <c r="H234" s="80">
        <f>F234*G234</f>
        <v>0</v>
      </c>
    </row>
    <row r="235" spans="1:8" ht="18" customHeight="1" x14ac:dyDescent="0.25">
      <c r="A235" s="28" t="s">
        <v>479</v>
      </c>
      <c r="B235" s="40"/>
      <c r="C235" s="40"/>
      <c r="D235" s="29" t="s">
        <v>480</v>
      </c>
      <c r="E235" s="31"/>
      <c r="F235" s="85"/>
      <c r="G235" s="101"/>
      <c r="H235" s="79"/>
    </row>
    <row r="236" spans="1:8" ht="30.75" customHeight="1" x14ac:dyDescent="0.25">
      <c r="A236" s="32" t="s">
        <v>481</v>
      </c>
      <c r="B236" s="44" t="s">
        <v>18</v>
      </c>
      <c r="C236" s="44">
        <v>86909</v>
      </c>
      <c r="D236" s="51" t="s">
        <v>482</v>
      </c>
      <c r="E236" s="35" t="s">
        <v>32</v>
      </c>
      <c r="F236" s="86">
        <v>1</v>
      </c>
      <c r="G236" s="2"/>
      <c r="H236" s="80">
        <f t="shared" ref="H236:H242" si="2">F236*G236</f>
        <v>0</v>
      </c>
    </row>
    <row r="237" spans="1:8" ht="30.75" customHeight="1" x14ac:dyDescent="0.25">
      <c r="A237" s="32" t="s">
        <v>483</v>
      </c>
      <c r="B237" s="44" t="s">
        <v>18</v>
      </c>
      <c r="C237" s="44">
        <v>86905</v>
      </c>
      <c r="D237" s="51" t="s">
        <v>484</v>
      </c>
      <c r="E237" s="35" t="s">
        <v>32</v>
      </c>
      <c r="F237" s="86">
        <v>5</v>
      </c>
      <c r="G237" s="2"/>
      <c r="H237" s="80">
        <f t="shared" si="2"/>
        <v>0</v>
      </c>
    </row>
    <row r="238" spans="1:8" ht="35.25" customHeight="1" x14ac:dyDescent="0.25">
      <c r="A238" s="32" t="s">
        <v>485</v>
      </c>
      <c r="B238" s="44" t="s">
        <v>18</v>
      </c>
      <c r="C238" s="44">
        <v>86914</v>
      </c>
      <c r="D238" s="51" t="s">
        <v>486</v>
      </c>
      <c r="E238" s="35" t="s">
        <v>32</v>
      </c>
      <c r="F238" s="86">
        <v>1</v>
      </c>
      <c r="G238" s="2"/>
      <c r="H238" s="80">
        <f t="shared" si="2"/>
        <v>0</v>
      </c>
    </row>
    <row r="239" spans="1:8" ht="30.75" customHeight="1" x14ac:dyDescent="0.25">
      <c r="A239" s="32" t="s">
        <v>487</v>
      </c>
      <c r="B239" s="44" t="s">
        <v>18</v>
      </c>
      <c r="C239" s="44">
        <v>86877</v>
      </c>
      <c r="D239" s="51" t="s">
        <v>488</v>
      </c>
      <c r="E239" s="35" t="s">
        <v>32</v>
      </c>
      <c r="F239" s="86">
        <v>6</v>
      </c>
      <c r="G239" s="2"/>
      <c r="H239" s="80">
        <f t="shared" si="2"/>
        <v>0</v>
      </c>
    </row>
    <row r="240" spans="1:8" ht="27" customHeight="1" x14ac:dyDescent="0.25">
      <c r="A240" s="32" t="s">
        <v>489</v>
      </c>
      <c r="B240" s="44" t="s">
        <v>18</v>
      </c>
      <c r="C240" s="44">
        <v>86878</v>
      </c>
      <c r="D240" s="51" t="s">
        <v>490</v>
      </c>
      <c r="E240" s="35" t="s">
        <v>32</v>
      </c>
      <c r="F240" s="86">
        <v>1</v>
      </c>
      <c r="G240" s="2"/>
      <c r="H240" s="80">
        <f t="shared" si="2"/>
        <v>0</v>
      </c>
    </row>
    <row r="241" spans="1:9" ht="15.75" customHeight="1" x14ac:dyDescent="0.25">
      <c r="A241" s="32" t="s">
        <v>491</v>
      </c>
      <c r="B241" s="44" t="s">
        <v>18</v>
      </c>
      <c r="C241" s="44">
        <v>86887</v>
      </c>
      <c r="D241" s="51" t="s">
        <v>492</v>
      </c>
      <c r="E241" s="35" t="s">
        <v>32</v>
      </c>
      <c r="F241" s="86">
        <v>11</v>
      </c>
      <c r="G241" s="2"/>
      <c r="H241" s="80">
        <f t="shared" si="2"/>
        <v>0</v>
      </c>
    </row>
    <row r="242" spans="1:9" ht="30" customHeight="1" x14ac:dyDescent="0.25">
      <c r="A242" s="32" t="s">
        <v>493</v>
      </c>
      <c r="B242" s="44" t="s">
        <v>18</v>
      </c>
      <c r="C242" s="44">
        <v>86881</v>
      </c>
      <c r="D242" s="51" t="s">
        <v>494</v>
      </c>
      <c r="E242" s="35" t="s">
        <v>32</v>
      </c>
      <c r="F242" s="86">
        <v>2</v>
      </c>
      <c r="G242" s="2"/>
      <c r="H242" s="80">
        <f t="shared" si="2"/>
        <v>0</v>
      </c>
    </row>
    <row r="243" spans="1:9" ht="18" customHeight="1" x14ac:dyDescent="0.25">
      <c r="A243" s="28" t="s">
        <v>495</v>
      </c>
      <c r="B243" s="40"/>
      <c r="C243" s="40"/>
      <c r="D243" s="29" t="s">
        <v>496</v>
      </c>
      <c r="E243" s="31"/>
      <c r="F243" s="85"/>
      <c r="G243" s="101"/>
      <c r="H243" s="79"/>
    </row>
    <row r="244" spans="1:9" ht="27.75" customHeight="1" x14ac:dyDescent="0.25">
      <c r="A244" s="32" t="s">
        <v>497</v>
      </c>
      <c r="B244" s="49" t="s">
        <v>498</v>
      </c>
      <c r="C244" s="44">
        <v>37401</v>
      </c>
      <c r="D244" s="34" t="s">
        <v>499</v>
      </c>
      <c r="E244" s="35" t="s">
        <v>32</v>
      </c>
      <c r="F244" s="86">
        <v>5</v>
      </c>
      <c r="G244" s="2"/>
      <c r="H244" s="80">
        <f>F244*G244</f>
        <v>0</v>
      </c>
    </row>
    <row r="245" spans="1:9" ht="33" customHeight="1" x14ac:dyDescent="0.25">
      <c r="A245" s="32" t="s">
        <v>500</v>
      </c>
      <c r="B245" s="41" t="s">
        <v>18</v>
      </c>
      <c r="C245" s="41">
        <v>95547</v>
      </c>
      <c r="D245" s="51" t="s">
        <v>501</v>
      </c>
      <c r="E245" s="35" t="s">
        <v>32</v>
      </c>
      <c r="F245" s="86">
        <v>5</v>
      </c>
      <c r="G245" s="2"/>
      <c r="H245" s="80">
        <f>F245*G245</f>
        <v>0</v>
      </c>
    </row>
    <row r="246" spans="1:9" ht="25.5" x14ac:dyDescent="0.25">
      <c r="A246" s="32" t="s">
        <v>502</v>
      </c>
      <c r="B246" s="44" t="s">
        <v>18</v>
      </c>
      <c r="C246" s="44">
        <v>95544</v>
      </c>
      <c r="D246" s="34" t="s">
        <v>503</v>
      </c>
      <c r="E246" s="35" t="s">
        <v>32</v>
      </c>
      <c r="F246" s="86">
        <v>5</v>
      </c>
      <c r="G246" s="2"/>
      <c r="H246" s="80">
        <f>F246*G246</f>
        <v>0</v>
      </c>
    </row>
    <row r="247" spans="1:9" ht="32.25" customHeight="1" x14ac:dyDescent="0.25">
      <c r="A247" s="32" t="s">
        <v>504</v>
      </c>
      <c r="B247" s="49" t="s">
        <v>498</v>
      </c>
      <c r="C247" s="44">
        <v>377</v>
      </c>
      <c r="D247" s="34" t="s">
        <v>505</v>
      </c>
      <c r="E247" s="35" t="s">
        <v>32</v>
      </c>
      <c r="F247" s="86">
        <v>5</v>
      </c>
      <c r="G247" s="2"/>
      <c r="H247" s="80">
        <f>F247*G247</f>
        <v>0</v>
      </c>
    </row>
    <row r="248" spans="1:9" ht="27" customHeight="1" x14ac:dyDescent="0.25">
      <c r="A248" s="32" t="s">
        <v>506</v>
      </c>
      <c r="B248" s="41" t="s">
        <v>18</v>
      </c>
      <c r="C248" s="41" t="s">
        <v>507</v>
      </c>
      <c r="D248" s="34" t="s">
        <v>508</v>
      </c>
      <c r="E248" s="35" t="s">
        <v>28</v>
      </c>
      <c r="F248" s="86">
        <v>3.5</v>
      </c>
      <c r="G248" s="2"/>
      <c r="H248" s="80">
        <f>F248*G248</f>
        <v>0</v>
      </c>
    </row>
    <row r="249" spans="1:9" ht="18" customHeight="1" x14ac:dyDescent="0.25">
      <c r="A249" s="28" t="s">
        <v>509</v>
      </c>
      <c r="B249" s="40"/>
      <c r="C249" s="40"/>
      <c r="D249" s="29" t="s">
        <v>510</v>
      </c>
      <c r="E249" s="31"/>
      <c r="F249" s="85"/>
      <c r="G249" s="1"/>
      <c r="H249" s="79"/>
    </row>
    <row r="250" spans="1:9" ht="25.5" x14ac:dyDescent="0.25">
      <c r="A250" s="32" t="s">
        <v>511</v>
      </c>
      <c r="B250" s="61" t="s">
        <v>18</v>
      </c>
      <c r="C250" s="61" t="s">
        <v>512</v>
      </c>
      <c r="D250" s="62" t="s">
        <v>513</v>
      </c>
      <c r="E250" s="35" t="s">
        <v>70</v>
      </c>
      <c r="F250" s="86">
        <v>1</v>
      </c>
      <c r="G250" s="102">
        <f>'Plan Instalacoes'!H64</f>
        <v>0</v>
      </c>
      <c r="H250" s="80">
        <f>F250*G250</f>
        <v>0</v>
      </c>
    </row>
    <row r="251" spans="1:9" ht="25.5" x14ac:dyDescent="0.25">
      <c r="A251" s="32" t="s">
        <v>514</v>
      </c>
      <c r="B251" s="61" t="s">
        <v>18</v>
      </c>
      <c r="C251" s="61" t="s">
        <v>512</v>
      </c>
      <c r="D251" s="62" t="s">
        <v>515</v>
      </c>
      <c r="E251" s="35" t="s">
        <v>70</v>
      </c>
      <c r="F251" s="86">
        <v>1</v>
      </c>
      <c r="G251" s="102">
        <f>'Plan Instalacoes'!H117</f>
        <v>0</v>
      </c>
      <c r="H251" s="80">
        <f>F251*G251</f>
        <v>0</v>
      </c>
    </row>
    <row r="252" spans="1:9" ht="18" customHeight="1" x14ac:dyDescent="0.25">
      <c r="A252" s="36" t="s">
        <v>516</v>
      </c>
      <c r="B252" s="37"/>
      <c r="C252" s="37"/>
      <c r="D252" s="38" t="s">
        <v>517</v>
      </c>
      <c r="E252" s="39"/>
      <c r="F252" s="87"/>
      <c r="G252" s="3"/>
      <c r="H252" s="81">
        <f>SUM(H253:H255)</f>
        <v>0</v>
      </c>
      <c r="I252" s="93"/>
    </row>
    <row r="253" spans="1:9" ht="18" customHeight="1" x14ac:dyDescent="0.25">
      <c r="A253" s="28" t="s">
        <v>518</v>
      </c>
      <c r="B253" s="40"/>
      <c r="C253" s="40"/>
      <c r="D253" s="29" t="s">
        <v>519</v>
      </c>
      <c r="E253" s="31"/>
      <c r="F253" s="85"/>
      <c r="G253" s="1"/>
      <c r="H253" s="79"/>
    </row>
    <row r="254" spans="1:9" ht="25.5" x14ac:dyDescent="0.25">
      <c r="A254" s="32" t="s">
        <v>520</v>
      </c>
      <c r="B254" s="61" t="s">
        <v>18</v>
      </c>
      <c r="C254" s="61" t="s">
        <v>512</v>
      </c>
      <c r="D254" s="62" t="s">
        <v>521</v>
      </c>
      <c r="E254" s="35" t="s">
        <v>70</v>
      </c>
      <c r="F254" s="86">
        <v>1</v>
      </c>
      <c r="G254" s="102">
        <f>'Plan Instalacoes'!H14</f>
        <v>0</v>
      </c>
      <c r="H254" s="80">
        <f>F254*G254</f>
        <v>0</v>
      </c>
    </row>
    <row r="255" spans="1:9" ht="25.5" x14ac:dyDescent="0.25">
      <c r="A255" s="32" t="s">
        <v>522</v>
      </c>
      <c r="B255" s="61" t="s">
        <v>18</v>
      </c>
      <c r="C255" s="61" t="s">
        <v>512</v>
      </c>
      <c r="D255" s="62" t="s">
        <v>523</v>
      </c>
      <c r="E255" s="35" t="s">
        <v>70</v>
      </c>
      <c r="F255" s="86">
        <v>1</v>
      </c>
      <c r="G255" s="102">
        <f>'Plan Instalacoes'!H12-'Plan Instalacoes'!H13</f>
        <v>0</v>
      </c>
      <c r="H255" s="80">
        <f>F255*G255</f>
        <v>0</v>
      </c>
    </row>
    <row r="256" spans="1:9" ht="18" customHeight="1" x14ac:dyDescent="0.25">
      <c r="A256" s="36" t="s">
        <v>524</v>
      </c>
      <c r="B256" s="37"/>
      <c r="C256" s="37"/>
      <c r="D256" s="38" t="s">
        <v>525</v>
      </c>
      <c r="E256" s="39"/>
      <c r="F256" s="87"/>
      <c r="G256" s="90"/>
      <c r="H256" s="81">
        <f>SUM(H257:H260)</f>
        <v>0</v>
      </c>
    </row>
    <row r="257" spans="1:8" ht="18" customHeight="1" x14ac:dyDescent="0.25">
      <c r="A257" s="28" t="s">
        <v>526</v>
      </c>
      <c r="B257" s="40"/>
      <c r="C257" s="40"/>
      <c r="D257" s="29" t="s">
        <v>527</v>
      </c>
      <c r="E257" s="31"/>
      <c r="F257" s="85"/>
      <c r="G257" s="101"/>
      <c r="H257" s="79"/>
    </row>
    <row r="258" spans="1:8" ht="18" customHeight="1" x14ac:dyDescent="0.2">
      <c r="A258" s="32" t="s">
        <v>528</v>
      </c>
      <c r="B258" s="56" t="s">
        <v>262</v>
      </c>
      <c r="C258" s="56" t="s">
        <v>529</v>
      </c>
      <c r="D258" s="35" t="s">
        <v>530</v>
      </c>
      <c r="E258" s="35" t="s">
        <v>32</v>
      </c>
      <c r="F258" s="89">
        <v>10</v>
      </c>
      <c r="G258" s="9"/>
      <c r="H258" s="80">
        <f>F258*G258</f>
        <v>0</v>
      </c>
    </row>
    <row r="259" spans="1:8" ht="18" customHeight="1" x14ac:dyDescent="0.2">
      <c r="A259" s="32" t="s">
        <v>531</v>
      </c>
      <c r="B259" s="56" t="s">
        <v>262</v>
      </c>
      <c r="C259" s="56" t="s">
        <v>529</v>
      </c>
      <c r="D259" s="35" t="s">
        <v>532</v>
      </c>
      <c r="E259" s="35" t="s">
        <v>32</v>
      </c>
      <c r="F259" s="89">
        <v>6</v>
      </c>
      <c r="G259" s="9"/>
      <c r="H259" s="80">
        <f>F259*G259</f>
        <v>0</v>
      </c>
    </row>
    <row r="260" spans="1:8" ht="18" customHeight="1" x14ac:dyDescent="0.2">
      <c r="A260" s="32" t="s">
        <v>533</v>
      </c>
      <c r="B260" s="56" t="s">
        <v>262</v>
      </c>
      <c r="C260" s="56" t="s">
        <v>529</v>
      </c>
      <c r="D260" s="35" t="s">
        <v>534</v>
      </c>
      <c r="E260" s="35" t="s">
        <v>32</v>
      </c>
      <c r="F260" s="89">
        <v>4</v>
      </c>
      <c r="G260" s="9"/>
      <c r="H260" s="80">
        <f>F260*G260</f>
        <v>0</v>
      </c>
    </row>
    <row r="261" spans="1:8" ht="18" customHeight="1" x14ac:dyDescent="0.25">
      <c r="A261" s="36" t="s">
        <v>535</v>
      </c>
      <c r="B261" s="37"/>
      <c r="C261" s="37"/>
      <c r="D261" s="38" t="s">
        <v>536</v>
      </c>
      <c r="E261" s="39"/>
      <c r="F261" s="87"/>
      <c r="G261" s="90"/>
      <c r="H261" s="81">
        <f>SUM(H262:H265)</f>
        <v>0</v>
      </c>
    </row>
    <row r="262" spans="1:8" ht="18" customHeight="1" x14ac:dyDescent="0.25">
      <c r="A262" s="28" t="s">
        <v>537</v>
      </c>
      <c r="B262" s="40"/>
      <c r="C262" s="40"/>
      <c r="D262" s="29" t="s">
        <v>538</v>
      </c>
      <c r="E262" s="31"/>
      <c r="F262" s="85"/>
      <c r="G262" s="101"/>
      <c r="H262" s="79"/>
    </row>
    <row r="263" spans="1:8" ht="18" customHeight="1" x14ac:dyDescent="0.25">
      <c r="A263" s="32" t="s">
        <v>539</v>
      </c>
      <c r="B263" s="41" t="s">
        <v>18</v>
      </c>
      <c r="C263" s="41">
        <v>85180</v>
      </c>
      <c r="D263" s="35" t="s">
        <v>540</v>
      </c>
      <c r="E263" s="35" t="s">
        <v>28</v>
      </c>
      <c r="F263" s="86">
        <v>37.520000000000003</v>
      </c>
      <c r="G263" s="2"/>
      <c r="H263" s="80">
        <f>F263*G263</f>
        <v>0</v>
      </c>
    </row>
    <row r="264" spans="1:8" ht="18" customHeight="1" x14ac:dyDescent="0.25">
      <c r="A264" s="28" t="s">
        <v>541</v>
      </c>
      <c r="B264" s="40"/>
      <c r="C264" s="40"/>
      <c r="D264" s="29" t="s">
        <v>542</v>
      </c>
      <c r="E264" s="31"/>
      <c r="F264" s="85"/>
      <c r="G264" s="101"/>
      <c r="H264" s="79"/>
    </row>
    <row r="265" spans="1:8" ht="18" customHeight="1" x14ac:dyDescent="0.25">
      <c r="A265" s="32" t="s">
        <v>543</v>
      </c>
      <c r="B265" s="41" t="s">
        <v>18</v>
      </c>
      <c r="C265" s="41">
        <v>9537</v>
      </c>
      <c r="D265" s="35" t="s">
        <v>544</v>
      </c>
      <c r="E265" s="35" t="s">
        <v>28</v>
      </c>
      <c r="F265" s="86">
        <v>263.89999999999998</v>
      </c>
      <c r="G265" s="2"/>
      <c r="H265" s="80">
        <f>F265*G265</f>
        <v>0</v>
      </c>
    </row>
    <row r="266" spans="1:8" ht="18" customHeight="1" x14ac:dyDescent="0.25">
      <c r="A266" s="36" t="s">
        <v>545</v>
      </c>
      <c r="B266" s="37"/>
      <c r="C266" s="37"/>
      <c r="D266" s="38" t="s">
        <v>546</v>
      </c>
      <c r="E266" s="39"/>
      <c r="F266" s="87"/>
      <c r="G266" s="90"/>
      <c r="H266" s="81">
        <f>SUM(H267:H268)</f>
        <v>0</v>
      </c>
    </row>
    <row r="267" spans="1:8" ht="18" customHeight="1" x14ac:dyDescent="0.25">
      <c r="A267" s="28" t="s">
        <v>547</v>
      </c>
      <c r="B267" s="40"/>
      <c r="C267" s="40"/>
      <c r="D267" s="29" t="s">
        <v>548</v>
      </c>
      <c r="E267" s="31"/>
      <c r="F267" s="85"/>
      <c r="G267" s="101"/>
      <c r="H267" s="79"/>
    </row>
    <row r="268" spans="1:8" ht="33.75" customHeight="1" x14ac:dyDescent="0.25">
      <c r="A268" s="43" t="s">
        <v>549</v>
      </c>
      <c r="B268" s="44" t="s">
        <v>18</v>
      </c>
      <c r="C268" s="44">
        <v>90778</v>
      </c>
      <c r="D268" s="58" t="s">
        <v>550</v>
      </c>
      <c r="E268" s="46" t="s">
        <v>58</v>
      </c>
      <c r="F268" s="88">
        <f>8*3</f>
        <v>24</v>
      </c>
      <c r="G268" s="4"/>
      <c r="H268" s="80">
        <f>F268*G268</f>
        <v>0</v>
      </c>
    </row>
    <row r="269" spans="1:8" ht="18" customHeight="1" x14ac:dyDescent="0.25">
      <c r="A269" s="32"/>
      <c r="B269" s="41"/>
      <c r="C269" s="41"/>
      <c r="D269" s="35"/>
      <c r="E269" s="35"/>
      <c r="F269" s="86"/>
      <c r="G269" s="2"/>
      <c r="H269" s="80"/>
    </row>
    <row r="270" spans="1:8" ht="18" customHeight="1" x14ac:dyDescent="0.25">
      <c r="A270" s="63"/>
      <c r="B270" s="64"/>
      <c r="C270" s="64"/>
      <c r="D270" s="64" t="s">
        <v>551</v>
      </c>
      <c r="E270" s="64"/>
      <c r="F270" s="64"/>
      <c r="G270" s="103"/>
      <c r="H270" s="82">
        <f>SUM(H12:H269)/2</f>
        <v>0</v>
      </c>
    </row>
    <row r="271" spans="1:8" ht="6.6" customHeight="1" x14ac:dyDescent="0.25">
      <c r="A271" s="65"/>
      <c r="B271" s="66"/>
      <c r="C271" s="66"/>
      <c r="D271" s="66"/>
      <c r="E271" s="66"/>
      <c r="F271" s="66"/>
      <c r="G271" s="104"/>
      <c r="H271" s="83"/>
    </row>
    <row r="272" spans="1:8" ht="18" customHeight="1" x14ac:dyDescent="0.25">
      <c r="A272" s="67"/>
      <c r="B272" s="68"/>
      <c r="C272" s="68"/>
      <c r="D272" s="69" t="s">
        <v>552</v>
      </c>
      <c r="E272" s="68"/>
      <c r="F272" s="90"/>
      <c r="G272" s="5"/>
      <c r="H272" s="81">
        <f>H270*G272</f>
        <v>0</v>
      </c>
    </row>
    <row r="273" spans="1:8" ht="7.15" customHeight="1" x14ac:dyDescent="0.25">
      <c r="A273" s="70"/>
      <c r="B273" s="71"/>
      <c r="C273" s="71"/>
      <c r="D273" s="71"/>
      <c r="E273" s="71"/>
      <c r="F273" s="91"/>
      <c r="G273" s="91"/>
      <c r="H273" s="80"/>
    </row>
    <row r="274" spans="1:8" ht="18" customHeight="1" thickBot="1" x14ac:dyDescent="0.3">
      <c r="A274" s="72"/>
      <c r="B274" s="73"/>
      <c r="C274" s="73"/>
      <c r="D274" s="73" t="s">
        <v>553</v>
      </c>
      <c r="E274" s="73"/>
      <c r="F274" s="73"/>
      <c r="G274" s="105"/>
      <c r="H274" s="84">
        <f>H270+H272</f>
        <v>0</v>
      </c>
    </row>
    <row r="275" spans="1:8" ht="12.75" x14ac:dyDescent="0.25">
      <c r="A275" s="106"/>
      <c r="B275" s="106"/>
      <c r="C275" s="106"/>
      <c r="D275" s="106"/>
      <c r="E275" s="107"/>
      <c r="F275" s="106"/>
      <c r="G275" s="106"/>
      <c r="H275" s="106"/>
    </row>
    <row r="276" spans="1:8" ht="12.75" x14ac:dyDescent="0.25">
      <c r="A276" s="106"/>
      <c r="B276" s="106"/>
      <c r="C276" s="106"/>
      <c r="D276" s="106"/>
      <c r="E276" s="107"/>
      <c r="F276" s="106"/>
      <c r="G276" s="106"/>
      <c r="H276" s="106"/>
    </row>
    <row r="277" spans="1:8" ht="12.75" x14ac:dyDescent="0.25">
      <c r="A277" s="106"/>
      <c r="B277" s="106"/>
      <c r="C277" s="106"/>
      <c r="D277" s="106"/>
      <c r="E277" s="107"/>
      <c r="F277" s="106"/>
      <c r="G277" s="106"/>
      <c r="H277" s="106"/>
    </row>
    <row r="278" spans="1:8" ht="12.75" x14ac:dyDescent="0.25">
      <c r="A278" s="108"/>
      <c r="B278" s="108"/>
      <c r="C278" s="108"/>
      <c r="D278" s="106"/>
      <c r="E278" s="107"/>
      <c r="F278" s="106"/>
      <c r="G278" s="106"/>
      <c r="H278" s="106"/>
    </row>
    <row r="279" spans="1:8" ht="12.75" x14ac:dyDescent="0.25">
      <c r="A279" s="108"/>
      <c r="B279" s="108"/>
      <c r="C279" s="108"/>
      <c r="D279" s="106"/>
      <c r="E279" s="107"/>
      <c r="F279" s="106"/>
      <c r="G279" s="106"/>
      <c r="H279" s="106"/>
    </row>
    <row r="280" spans="1:8" ht="12.75" x14ac:dyDescent="0.25">
      <c r="A280" s="108"/>
      <c r="B280" s="108"/>
      <c r="C280" s="108"/>
      <c r="D280" s="106"/>
      <c r="E280" s="107"/>
      <c r="F280" s="106"/>
      <c r="G280" s="106"/>
      <c r="H280" s="106"/>
    </row>
    <row r="281" spans="1:8" ht="12.75" x14ac:dyDescent="0.25">
      <c r="A281" s="108"/>
      <c r="B281" s="108"/>
      <c r="C281" s="108"/>
      <c r="D281" s="106"/>
      <c r="E281" s="107"/>
      <c r="F281" s="106"/>
      <c r="G281" s="106"/>
      <c r="H281" s="106"/>
    </row>
    <row r="282" spans="1:8" ht="12.75" x14ac:dyDescent="0.25">
      <c r="A282" s="108"/>
      <c r="B282" s="108"/>
      <c r="C282" s="108"/>
      <c r="D282" s="106"/>
      <c r="E282" s="107"/>
      <c r="F282" s="106"/>
      <c r="G282" s="106"/>
      <c r="H282" s="106"/>
    </row>
    <row r="283" spans="1:8" ht="12.75" x14ac:dyDescent="0.25">
      <c r="A283" s="108"/>
      <c r="B283" s="108"/>
      <c r="C283" s="108"/>
      <c r="D283" s="106"/>
      <c r="E283" s="107"/>
      <c r="F283" s="106"/>
      <c r="G283" s="106"/>
      <c r="H283" s="106"/>
    </row>
    <row r="284" spans="1:8" ht="12.75" x14ac:dyDescent="0.25">
      <c r="A284" s="108"/>
      <c r="B284" s="108"/>
      <c r="C284" s="108"/>
      <c r="D284" s="106"/>
      <c r="E284" s="107"/>
      <c r="F284" s="106"/>
      <c r="G284" s="106"/>
      <c r="H284" s="106"/>
    </row>
    <row r="285" spans="1:8" ht="12.75" x14ac:dyDescent="0.25">
      <c r="A285" s="108"/>
      <c r="B285" s="108"/>
      <c r="C285" s="108"/>
      <c r="D285" s="106"/>
      <c r="E285" s="107"/>
      <c r="F285" s="106"/>
      <c r="G285" s="106"/>
      <c r="H285" s="106"/>
    </row>
    <row r="286" spans="1:8" ht="12.75" x14ac:dyDescent="0.25">
      <c r="A286" s="108"/>
      <c r="B286" s="108"/>
      <c r="C286" s="108"/>
      <c r="D286" s="106"/>
      <c r="E286" s="107"/>
      <c r="F286" s="106"/>
      <c r="G286" s="106"/>
      <c r="H286" s="106"/>
    </row>
    <row r="287" spans="1:8" ht="12.75" x14ac:dyDescent="0.25">
      <c r="A287" s="108"/>
      <c r="B287" s="108"/>
      <c r="C287" s="108"/>
      <c r="D287" s="106"/>
      <c r="E287" s="107"/>
      <c r="F287" s="106"/>
      <c r="G287" s="106"/>
      <c r="H287" s="106"/>
    </row>
    <row r="288" spans="1:8" ht="12.75" x14ac:dyDescent="0.25">
      <c r="A288" s="108"/>
      <c r="B288" s="108"/>
      <c r="C288" s="108"/>
      <c r="D288" s="106"/>
      <c r="E288" s="107"/>
      <c r="F288" s="106"/>
      <c r="G288" s="106"/>
      <c r="H288" s="106"/>
    </row>
    <row r="289" spans="1:8" ht="12.75" x14ac:dyDescent="0.25">
      <c r="A289" s="108"/>
      <c r="B289" s="108"/>
      <c r="C289" s="108"/>
      <c r="D289" s="106"/>
      <c r="E289" s="107"/>
      <c r="F289" s="106"/>
      <c r="G289" s="106"/>
      <c r="H289" s="106"/>
    </row>
    <row r="290" spans="1:8" ht="12.75" x14ac:dyDescent="0.25">
      <c r="A290" s="108"/>
      <c r="B290" s="108"/>
      <c r="C290" s="108"/>
      <c r="D290" s="106"/>
      <c r="E290" s="107"/>
      <c r="F290" s="106"/>
      <c r="G290" s="106"/>
      <c r="H290" s="106"/>
    </row>
    <row r="291" spans="1:8" ht="12.75" x14ac:dyDescent="0.25">
      <c r="A291" s="108"/>
      <c r="B291" s="108"/>
      <c r="C291" s="108"/>
      <c r="D291" s="106"/>
      <c r="E291" s="107"/>
      <c r="F291" s="106"/>
      <c r="G291" s="106"/>
      <c r="H291" s="106"/>
    </row>
    <row r="292" spans="1:8" ht="12.75" x14ac:dyDescent="0.25">
      <c r="A292" s="108"/>
      <c r="B292" s="108"/>
      <c r="C292" s="108"/>
      <c r="D292" s="106"/>
      <c r="E292" s="107"/>
      <c r="F292" s="106"/>
      <c r="G292" s="106"/>
      <c r="H292" s="106"/>
    </row>
    <row r="293" spans="1:8" ht="12.75" x14ac:dyDescent="0.25">
      <c r="A293" s="108"/>
      <c r="B293" s="108"/>
      <c r="C293" s="108"/>
      <c r="D293" s="106"/>
      <c r="E293" s="107"/>
      <c r="F293" s="106"/>
      <c r="G293" s="106"/>
      <c r="H293" s="106"/>
    </row>
    <row r="294" spans="1:8" ht="12.75" x14ac:dyDescent="0.25">
      <c r="A294" s="108"/>
      <c r="B294" s="108"/>
      <c r="C294" s="108"/>
      <c r="D294" s="106"/>
      <c r="E294" s="107"/>
      <c r="F294" s="106"/>
      <c r="G294" s="106"/>
      <c r="H294" s="106"/>
    </row>
    <row r="295" spans="1:8" ht="12.75" x14ac:dyDescent="0.25">
      <c r="A295" s="108"/>
      <c r="B295" s="108"/>
      <c r="C295" s="108"/>
      <c r="D295" s="106"/>
      <c r="E295" s="107"/>
      <c r="F295" s="106"/>
      <c r="G295" s="106"/>
      <c r="H295" s="106"/>
    </row>
    <row r="296" spans="1:8" ht="12.75" x14ac:dyDescent="0.25">
      <c r="A296" s="108"/>
      <c r="B296" s="108"/>
      <c r="C296" s="108"/>
      <c r="D296" s="106"/>
      <c r="E296" s="107"/>
      <c r="F296" s="106"/>
      <c r="G296" s="106"/>
      <c r="H296" s="106"/>
    </row>
    <row r="297" spans="1:8" ht="12.75" x14ac:dyDescent="0.25">
      <c r="A297" s="108"/>
      <c r="B297" s="108"/>
      <c r="C297" s="108"/>
      <c r="D297" s="106"/>
      <c r="E297" s="107"/>
      <c r="F297" s="106"/>
      <c r="G297" s="106"/>
      <c r="H297" s="106"/>
    </row>
    <row r="298" spans="1:8" ht="12.75" x14ac:dyDescent="0.25">
      <c r="A298" s="108"/>
      <c r="B298" s="108"/>
      <c r="C298" s="108"/>
      <c r="D298" s="106"/>
      <c r="E298" s="107"/>
      <c r="F298" s="106"/>
      <c r="G298" s="106"/>
      <c r="H298" s="106"/>
    </row>
    <row r="299" spans="1:8" ht="12.75" x14ac:dyDescent="0.25">
      <c r="A299" s="108"/>
      <c r="B299" s="108"/>
      <c r="C299" s="108"/>
      <c r="D299" s="106"/>
      <c r="E299" s="107"/>
      <c r="F299" s="106"/>
      <c r="G299" s="106"/>
      <c r="H299" s="106"/>
    </row>
    <row r="300" spans="1:8" ht="12.75" x14ac:dyDescent="0.25">
      <c r="A300" s="108"/>
      <c r="B300" s="108"/>
      <c r="C300" s="108"/>
      <c r="D300" s="106"/>
      <c r="E300" s="107"/>
      <c r="F300" s="106"/>
      <c r="G300" s="106"/>
      <c r="H300" s="106"/>
    </row>
    <row r="301" spans="1:8" ht="12.75" x14ac:dyDescent="0.25">
      <c r="A301" s="108"/>
      <c r="B301" s="108"/>
      <c r="C301" s="108"/>
      <c r="D301" s="106"/>
      <c r="E301" s="107"/>
      <c r="F301" s="106"/>
      <c r="G301" s="106"/>
      <c r="H301" s="106"/>
    </row>
    <row r="302" spans="1:8" ht="12.75" x14ac:dyDescent="0.25">
      <c r="A302" s="108"/>
      <c r="B302" s="108"/>
      <c r="C302" s="108"/>
      <c r="D302" s="106"/>
      <c r="E302" s="107"/>
      <c r="F302" s="106"/>
      <c r="G302" s="106"/>
      <c r="H302" s="106"/>
    </row>
    <row r="303" spans="1:8" ht="12.75" x14ac:dyDescent="0.25">
      <c r="A303" s="108"/>
      <c r="B303" s="108"/>
      <c r="C303" s="108"/>
      <c r="D303" s="106"/>
      <c r="E303" s="107"/>
      <c r="F303" s="106"/>
      <c r="G303" s="106"/>
      <c r="H303" s="106"/>
    </row>
    <row r="304" spans="1:8" ht="12.75" x14ac:dyDescent="0.25">
      <c r="A304" s="108"/>
      <c r="B304" s="108"/>
      <c r="C304" s="108"/>
      <c r="D304" s="106"/>
      <c r="E304" s="107"/>
      <c r="F304" s="106"/>
      <c r="G304" s="106"/>
      <c r="H304" s="106"/>
    </row>
    <row r="305" spans="1:8" ht="12.75" x14ac:dyDescent="0.25">
      <c r="A305" s="108"/>
      <c r="B305" s="108"/>
      <c r="C305" s="108"/>
      <c r="D305" s="106"/>
      <c r="E305" s="107"/>
      <c r="F305" s="107"/>
      <c r="G305" s="107"/>
      <c r="H305" s="106"/>
    </row>
    <row r="306" spans="1:8" ht="12.75" x14ac:dyDescent="0.25">
      <c r="A306" s="108"/>
      <c r="B306" s="108"/>
      <c r="C306" s="108"/>
      <c r="D306" s="106"/>
      <c r="E306" s="107"/>
      <c r="F306" s="107"/>
      <c r="G306" s="107"/>
      <c r="H306" s="106"/>
    </row>
    <row r="307" spans="1:8" ht="12.75" x14ac:dyDescent="0.25">
      <c r="A307" s="108"/>
      <c r="B307" s="108"/>
      <c r="C307" s="108"/>
      <c r="D307" s="106"/>
      <c r="E307" s="107"/>
      <c r="F307" s="107"/>
      <c r="G307" s="107"/>
      <c r="H307" s="106"/>
    </row>
    <row r="308" spans="1:8" ht="12.75" x14ac:dyDescent="0.25">
      <c r="A308" s="108"/>
      <c r="B308" s="108"/>
      <c r="C308" s="108"/>
      <c r="D308" s="106"/>
      <c r="E308" s="107"/>
      <c r="F308" s="107"/>
      <c r="G308" s="107"/>
      <c r="H308" s="106"/>
    </row>
    <row r="309" spans="1:8" ht="12.75" x14ac:dyDescent="0.25">
      <c r="A309" s="108"/>
      <c r="B309" s="108"/>
      <c r="C309" s="108"/>
      <c r="D309" s="106"/>
      <c r="E309" s="107"/>
      <c r="F309" s="107"/>
      <c r="G309" s="107"/>
      <c r="H309" s="106"/>
    </row>
    <row r="310" spans="1:8" ht="12.75" x14ac:dyDescent="0.25">
      <c r="A310" s="108"/>
      <c r="B310" s="108"/>
      <c r="C310" s="108"/>
      <c r="D310" s="106"/>
      <c r="E310" s="107"/>
      <c r="F310" s="107"/>
      <c r="G310" s="107"/>
      <c r="H310" s="106"/>
    </row>
    <row r="311" spans="1:8" ht="12.75" x14ac:dyDescent="0.25">
      <c r="A311" s="108"/>
      <c r="B311" s="108"/>
      <c r="C311" s="108"/>
      <c r="D311" s="106"/>
      <c r="E311" s="107"/>
      <c r="F311" s="107"/>
      <c r="G311" s="107"/>
      <c r="H311" s="106"/>
    </row>
    <row r="312" spans="1:8" ht="12.75" x14ac:dyDescent="0.25">
      <c r="A312" s="108"/>
      <c r="B312" s="108"/>
      <c r="C312" s="108"/>
      <c r="D312" s="106"/>
      <c r="E312" s="107"/>
      <c r="F312" s="107"/>
      <c r="G312" s="107"/>
      <c r="H312" s="106"/>
    </row>
    <row r="313" spans="1:8" ht="12.75" x14ac:dyDescent="0.25">
      <c r="A313" s="108"/>
      <c r="B313" s="108"/>
      <c r="C313" s="108"/>
      <c r="D313" s="106"/>
      <c r="E313" s="107"/>
      <c r="F313" s="107"/>
      <c r="G313" s="107"/>
      <c r="H313" s="106"/>
    </row>
    <row r="314" spans="1:8" ht="12.75" x14ac:dyDescent="0.25">
      <c r="A314" s="109"/>
      <c r="B314" s="109"/>
      <c r="C314" s="109"/>
      <c r="D314" s="110"/>
      <c r="E314" s="111"/>
      <c r="F314" s="111"/>
      <c r="G314" s="111"/>
      <c r="H314" s="110"/>
    </row>
    <row r="315" spans="1:8" ht="12.75" x14ac:dyDescent="0.25">
      <c r="A315" s="109"/>
      <c r="B315" s="109"/>
      <c r="C315" s="109"/>
      <c r="D315" s="110"/>
      <c r="E315" s="111"/>
      <c r="F315" s="111"/>
      <c r="G315" s="111"/>
      <c r="H315" s="110"/>
    </row>
    <row r="316" spans="1:8" ht="12.75" x14ac:dyDescent="0.25">
      <c r="A316" s="109"/>
      <c r="B316" s="109"/>
      <c r="C316" s="109"/>
      <c r="D316" s="110"/>
      <c r="E316" s="111"/>
      <c r="F316" s="111"/>
      <c r="G316" s="111"/>
      <c r="H316" s="110"/>
    </row>
    <row r="317" spans="1:8" ht="12.75" x14ac:dyDescent="0.25">
      <c r="A317" s="109"/>
      <c r="B317" s="109"/>
      <c r="C317" s="109"/>
      <c r="D317" s="110"/>
      <c r="E317" s="111"/>
      <c r="F317" s="111"/>
      <c r="G317" s="111"/>
      <c r="H317" s="110"/>
    </row>
    <row r="318" spans="1:8" ht="12.75" x14ac:dyDescent="0.25">
      <c r="A318" s="109"/>
      <c r="B318" s="109"/>
      <c r="C318" s="109"/>
      <c r="D318" s="110"/>
      <c r="E318" s="111"/>
      <c r="F318" s="111"/>
      <c r="G318" s="111"/>
      <c r="H318" s="110"/>
    </row>
    <row r="319" spans="1:8" ht="12.75" x14ac:dyDescent="0.25">
      <c r="A319" s="109"/>
      <c r="B319" s="109"/>
      <c r="C319" s="109"/>
      <c r="D319" s="110"/>
      <c r="E319" s="111"/>
      <c r="F319" s="111"/>
      <c r="G319" s="111"/>
      <c r="H319" s="110"/>
    </row>
    <row r="320" spans="1:8" ht="12.75" x14ac:dyDescent="0.25">
      <c r="A320" s="109"/>
      <c r="B320" s="109"/>
      <c r="C320" s="109"/>
      <c r="D320" s="110"/>
      <c r="E320" s="111"/>
      <c r="F320" s="111"/>
      <c r="G320" s="111"/>
      <c r="H320" s="110"/>
    </row>
    <row r="321" spans="1:8" ht="12.75" x14ac:dyDescent="0.25">
      <c r="A321" s="109"/>
      <c r="B321" s="109"/>
      <c r="C321" s="109"/>
      <c r="D321" s="110"/>
      <c r="E321" s="111"/>
      <c r="F321" s="111"/>
      <c r="G321" s="111"/>
      <c r="H321" s="110"/>
    </row>
    <row r="322" spans="1:8" ht="12.75" x14ac:dyDescent="0.25">
      <c r="A322" s="109"/>
      <c r="B322" s="109"/>
      <c r="C322" s="109"/>
      <c r="D322" s="110"/>
      <c r="E322" s="111"/>
      <c r="F322" s="111"/>
      <c r="G322" s="111"/>
      <c r="H322" s="110"/>
    </row>
    <row r="323" spans="1:8" ht="12.75" x14ac:dyDescent="0.25">
      <c r="A323" s="109"/>
      <c r="B323" s="109"/>
      <c r="C323" s="109"/>
      <c r="D323" s="110"/>
      <c r="E323" s="111"/>
      <c r="F323" s="111"/>
      <c r="G323" s="111"/>
      <c r="H323" s="110"/>
    </row>
    <row r="324" spans="1:8" ht="12.75" x14ac:dyDescent="0.25">
      <c r="A324" s="109"/>
      <c r="B324" s="109"/>
      <c r="C324" s="109"/>
      <c r="D324" s="110"/>
      <c r="E324" s="111"/>
      <c r="F324" s="111"/>
      <c r="G324" s="111"/>
      <c r="H324" s="110"/>
    </row>
    <row r="325" spans="1:8" ht="12.75" x14ac:dyDescent="0.25">
      <c r="A325" s="109"/>
      <c r="B325" s="109"/>
      <c r="C325" s="109"/>
      <c r="D325" s="110"/>
      <c r="E325" s="111"/>
      <c r="F325" s="111"/>
      <c r="G325" s="111"/>
      <c r="H325" s="110"/>
    </row>
    <row r="326" spans="1:8" ht="12.75" x14ac:dyDescent="0.25">
      <c r="A326" s="109"/>
      <c r="B326" s="109"/>
      <c r="C326" s="109"/>
      <c r="D326" s="110"/>
      <c r="E326" s="111"/>
      <c r="F326" s="111"/>
      <c r="G326" s="111"/>
      <c r="H326" s="110"/>
    </row>
    <row r="327" spans="1:8" ht="12.75" x14ac:dyDescent="0.25">
      <c r="A327" s="109"/>
      <c r="B327" s="109"/>
      <c r="C327" s="109"/>
      <c r="D327" s="110"/>
      <c r="E327" s="111"/>
      <c r="F327" s="111"/>
      <c r="G327" s="111"/>
      <c r="H327" s="110"/>
    </row>
    <row r="328" spans="1:8" ht="12.75" x14ac:dyDescent="0.25">
      <c r="A328" s="109"/>
      <c r="B328" s="109"/>
      <c r="C328" s="109"/>
      <c r="D328" s="110"/>
      <c r="E328" s="111"/>
      <c r="F328" s="111"/>
      <c r="G328" s="111"/>
      <c r="H328" s="110"/>
    </row>
    <row r="329" spans="1:8" ht="12.75" x14ac:dyDescent="0.25">
      <c r="A329" s="109"/>
      <c r="B329" s="109"/>
      <c r="C329" s="109"/>
      <c r="D329" s="110"/>
      <c r="E329" s="111"/>
      <c r="F329" s="111"/>
      <c r="G329" s="111"/>
      <c r="H329" s="110"/>
    </row>
    <row r="330" spans="1:8" ht="12.75" x14ac:dyDescent="0.25">
      <c r="A330" s="109"/>
      <c r="B330" s="109"/>
      <c r="C330" s="109"/>
      <c r="D330" s="110"/>
      <c r="E330" s="111"/>
      <c r="F330" s="111"/>
      <c r="G330" s="111"/>
      <c r="H330" s="110"/>
    </row>
    <row r="331" spans="1:8" ht="12.75" x14ac:dyDescent="0.25">
      <c r="A331" s="109"/>
      <c r="B331" s="109"/>
      <c r="C331" s="109"/>
      <c r="D331" s="110"/>
      <c r="E331" s="111"/>
      <c r="F331" s="111"/>
      <c r="G331" s="111"/>
      <c r="H331" s="110"/>
    </row>
    <row r="332" spans="1:8" ht="12.75" x14ac:dyDescent="0.25">
      <c r="A332" s="109"/>
      <c r="B332" s="109"/>
      <c r="C332" s="109"/>
      <c r="D332" s="110"/>
      <c r="E332" s="111"/>
      <c r="F332" s="111"/>
      <c r="G332" s="111"/>
      <c r="H332" s="110"/>
    </row>
    <row r="333" spans="1:8" ht="12.75" x14ac:dyDescent="0.25">
      <c r="A333" s="109"/>
      <c r="B333" s="109"/>
      <c r="C333" s="109"/>
      <c r="D333" s="110"/>
      <c r="E333" s="111"/>
      <c r="F333" s="111"/>
      <c r="G333" s="111"/>
      <c r="H333" s="110"/>
    </row>
    <row r="334" spans="1:8" ht="12.75" x14ac:dyDescent="0.25">
      <c r="A334" s="109"/>
      <c r="B334" s="109"/>
      <c r="C334" s="109"/>
      <c r="D334" s="110"/>
      <c r="E334" s="111"/>
      <c r="F334" s="111"/>
      <c r="G334" s="111"/>
      <c r="H334" s="110"/>
    </row>
    <row r="335" spans="1:8" ht="12.75" x14ac:dyDescent="0.25">
      <c r="A335" s="109"/>
      <c r="B335" s="109"/>
      <c r="C335" s="109"/>
      <c r="D335" s="110"/>
      <c r="E335" s="111"/>
      <c r="F335" s="111"/>
      <c r="G335" s="111"/>
      <c r="H335" s="110"/>
    </row>
    <row r="336" spans="1:8" ht="12.75" x14ac:dyDescent="0.25">
      <c r="A336" s="109"/>
      <c r="B336" s="109"/>
      <c r="C336" s="109"/>
      <c r="D336" s="110"/>
      <c r="E336" s="111"/>
      <c r="F336" s="111"/>
      <c r="G336" s="111"/>
      <c r="H336" s="110"/>
    </row>
    <row r="337" spans="1:8" ht="12.75" x14ac:dyDescent="0.25">
      <c r="A337" s="109"/>
      <c r="B337" s="109"/>
      <c r="C337" s="109"/>
      <c r="D337" s="110"/>
      <c r="E337" s="111"/>
      <c r="F337" s="111"/>
      <c r="G337" s="111"/>
      <c r="H337" s="110"/>
    </row>
    <row r="338" spans="1:8" ht="12.75" x14ac:dyDescent="0.25">
      <c r="A338" s="109"/>
      <c r="B338" s="109"/>
      <c r="C338" s="109"/>
      <c r="D338" s="110"/>
      <c r="E338" s="111"/>
      <c r="F338" s="111"/>
      <c r="G338" s="111"/>
      <c r="H338" s="110"/>
    </row>
    <row r="339" spans="1:8" ht="12.75" x14ac:dyDescent="0.25">
      <c r="A339" s="109"/>
      <c r="B339" s="109"/>
      <c r="C339" s="109"/>
      <c r="D339" s="110"/>
      <c r="E339" s="111"/>
      <c r="F339" s="111"/>
      <c r="G339" s="111"/>
      <c r="H339" s="110"/>
    </row>
    <row r="340" spans="1:8" ht="12.75" x14ac:dyDescent="0.25">
      <c r="A340" s="109"/>
      <c r="B340" s="109"/>
      <c r="C340" s="109"/>
      <c r="D340" s="110"/>
      <c r="E340" s="111"/>
      <c r="F340" s="111"/>
      <c r="G340" s="111"/>
      <c r="H340" s="110"/>
    </row>
    <row r="341" spans="1:8" ht="12.75" x14ac:dyDescent="0.25">
      <c r="A341" s="109"/>
      <c r="B341" s="109"/>
      <c r="C341" s="109"/>
      <c r="D341" s="110"/>
      <c r="E341" s="111"/>
      <c r="F341" s="111"/>
      <c r="G341" s="111"/>
      <c r="H341" s="110"/>
    </row>
    <row r="342" spans="1:8" ht="12.75" x14ac:dyDescent="0.25">
      <c r="A342" s="109"/>
      <c r="B342" s="109"/>
      <c r="C342" s="109"/>
      <c r="D342" s="110"/>
      <c r="E342" s="111"/>
      <c r="F342" s="111"/>
      <c r="G342" s="111"/>
      <c r="H342" s="110"/>
    </row>
    <row r="343" spans="1:8" ht="12.75" x14ac:dyDescent="0.25">
      <c r="A343" s="109"/>
      <c r="B343" s="109"/>
      <c r="C343" s="109"/>
      <c r="D343" s="110"/>
      <c r="E343" s="111"/>
      <c r="F343" s="111"/>
      <c r="G343" s="111"/>
      <c r="H343" s="110"/>
    </row>
    <row r="344" spans="1:8" ht="12.75" x14ac:dyDescent="0.25">
      <c r="A344" s="109"/>
      <c r="B344" s="109"/>
      <c r="C344" s="109"/>
      <c r="D344" s="110"/>
      <c r="E344" s="111"/>
      <c r="F344" s="111"/>
      <c r="G344" s="111"/>
      <c r="H344" s="110"/>
    </row>
    <row r="345" spans="1:8" ht="12.75" x14ac:dyDescent="0.25">
      <c r="A345" s="109"/>
      <c r="B345" s="109"/>
      <c r="C345" s="109"/>
      <c r="D345" s="110"/>
      <c r="E345" s="111"/>
      <c r="F345" s="111"/>
      <c r="G345" s="111"/>
      <c r="H345" s="110"/>
    </row>
    <row r="346" spans="1:8" ht="12.75" x14ac:dyDescent="0.25">
      <c r="A346" s="109"/>
      <c r="B346" s="109"/>
      <c r="C346" s="109"/>
      <c r="D346" s="110"/>
      <c r="E346" s="111"/>
      <c r="F346" s="111"/>
      <c r="G346" s="111"/>
      <c r="H346" s="110"/>
    </row>
    <row r="347" spans="1:8" ht="12.75" x14ac:dyDescent="0.25">
      <c r="A347" s="109"/>
      <c r="B347" s="109"/>
      <c r="C347" s="109"/>
      <c r="D347" s="110"/>
      <c r="E347" s="111"/>
      <c r="F347" s="111"/>
      <c r="G347" s="111"/>
      <c r="H347" s="110"/>
    </row>
    <row r="348" spans="1:8" ht="12.75" x14ac:dyDescent="0.25">
      <c r="A348" s="109"/>
      <c r="B348" s="109"/>
      <c r="C348" s="109"/>
      <c r="D348" s="110"/>
      <c r="E348" s="111"/>
      <c r="F348" s="111"/>
      <c r="G348" s="111"/>
      <c r="H348" s="110"/>
    </row>
    <row r="349" spans="1:8" ht="12.75" x14ac:dyDescent="0.25">
      <c r="A349" s="109"/>
      <c r="B349" s="109"/>
      <c r="C349" s="109"/>
      <c r="D349" s="110"/>
      <c r="E349" s="111"/>
      <c r="F349" s="111"/>
      <c r="G349" s="111"/>
      <c r="H349" s="110"/>
    </row>
    <row r="350" spans="1:8" ht="12.75" x14ac:dyDescent="0.25">
      <c r="A350" s="109"/>
      <c r="B350" s="109"/>
      <c r="C350" s="109"/>
      <c r="D350" s="110"/>
      <c r="E350" s="111"/>
      <c r="F350" s="111"/>
      <c r="G350" s="111"/>
      <c r="H350" s="110"/>
    </row>
    <row r="351" spans="1:8" ht="12.75" x14ac:dyDescent="0.25">
      <c r="A351" s="109"/>
      <c r="B351" s="109"/>
      <c r="C351" s="109"/>
      <c r="D351" s="110"/>
      <c r="E351" s="111"/>
      <c r="F351" s="111"/>
      <c r="G351" s="111"/>
      <c r="H351" s="110"/>
    </row>
    <row r="352" spans="1:8" ht="12.75" x14ac:dyDescent="0.25">
      <c r="A352" s="109"/>
      <c r="B352" s="109"/>
      <c r="C352" s="109"/>
      <c r="D352" s="110"/>
      <c r="E352" s="111"/>
      <c r="F352" s="111"/>
      <c r="G352" s="111"/>
      <c r="H352" s="110"/>
    </row>
    <row r="353" spans="1:8" ht="12.75" x14ac:dyDescent="0.25">
      <c r="A353" s="109"/>
      <c r="B353" s="109"/>
      <c r="C353" s="109"/>
      <c r="D353" s="110"/>
      <c r="E353" s="111"/>
      <c r="F353" s="111"/>
      <c r="G353" s="111"/>
      <c r="H353" s="110"/>
    </row>
    <row r="354" spans="1:8" ht="12.75" x14ac:dyDescent="0.25">
      <c r="A354" s="109"/>
      <c r="B354" s="109"/>
      <c r="C354" s="109"/>
      <c r="D354" s="110"/>
      <c r="E354" s="111"/>
      <c r="F354" s="111"/>
      <c r="G354" s="111"/>
      <c r="H354" s="110"/>
    </row>
    <row r="355" spans="1:8" ht="12.75" x14ac:dyDescent="0.25">
      <c r="A355" s="109"/>
      <c r="B355" s="109"/>
      <c r="C355" s="109"/>
      <c r="D355" s="110"/>
      <c r="E355" s="111"/>
      <c r="F355" s="111"/>
      <c r="G355" s="111"/>
      <c r="H355" s="110"/>
    </row>
    <row r="356" spans="1:8" ht="12.75" x14ac:dyDescent="0.25">
      <c r="A356" s="109"/>
      <c r="B356" s="109"/>
      <c r="C356" s="109"/>
      <c r="D356" s="110"/>
      <c r="E356" s="111"/>
      <c r="F356" s="111"/>
      <c r="G356" s="111"/>
      <c r="H356" s="110"/>
    </row>
    <row r="357" spans="1:8" ht="12.75" x14ac:dyDescent="0.25">
      <c r="A357" s="109"/>
      <c r="B357" s="109"/>
      <c r="C357" s="109"/>
      <c r="D357" s="110"/>
      <c r="E357" s="111"/>
      <c r="F357" s="111"/>
      <c r="G357" s="111"/>
      <c r="H357" s="110"/>
    </row>
    <row r="358" spans="1:8" ht="12.75" x14ac:dyDescent="0.25">
      <c r="A358" s="109"/>
      <c r="B358" s="109"/>
      <c r="C358" s="109"/>
      <c r="D358" s="110"/>
      <c r="E358" s="111"/>
      <c r="F358" s="111"/>
      <c r="G358" s="111"/>
      <c r="H358" s="110"/>
    </row>
    <row r="359" spans="1:8" ht="12.75" x14ac:dyDescent="0.25">
      <c r="A359" s="109"/>
      <c r="B359" s="109"/>
      <c r="C359" s="109"/>
      <c r="D359" s="110"/>
      <c r="E359" s="111"/>
      <c r="F359" s="111"/>
      <c r="G359" s="111"/>
      <c r="H359" s="110"/>
    </row>
    <row r="360" spans="1:8" ht="12.75" x14ac:dyDescent="0.25">
      <c r="A360" s="109"/>
      <c r="B360" s="109"/>
      <c r="C360" s="109"/>
      <c r="D360" s="110"/>
      <c r="E360" s="111"/>
      <c r="F360" s="111"/>
      <c r="G360" s="111"/>
      <c r="H360" s="110"/>
    </row>
    <row r="361" spans="1:8" ht="12.75" x14ac:dyDescent="0.25">
      <c r="A361" s="109"/>
      <c r="B361" s="109"/>
      <c r="C361" s="109"/>
      <c r="D361" s="110"/>
      <c r="E361" s="111"/>
      <c r="F361" s="111"/>
      <c r="G361" s="111"/>
      <c r="H361" s="110"/>
    </row>
    <row r="362" spans="1:8" ht="12.75" x14ac:dyDescent="0.25">
      <c r="A362" s="109"/>
      <c r="B362" s="109"/>
      <c r="C362" s="109"/>
      <c r="D362" s="110"/>
      <c r="E362" s="111"/>
      <c r="F362" s="111"/>
      <c r="G362" s="111"/>
      <c r="H362" s="110"/>
    </row>
    <row r="363" spans="1:8" ht="12.75" x14ac:dyDescent="0.25">
      <c r="A363" s="109"/>
      <c r="B363" s="109"/>
      <c r="C363" s="109"/>
      <c r="D363" s="110"/>
      <c r="E363" s="111"/>
      <c r="F363" s="111"/>
      <c r="G363" s="111"/>
      <c r="H363" s="110"/>
    </row>
    <row r="364" spans="1:8" ht="12.75" x14ac:dyDescent="0.25">
      <c r="A364" s="109"/>
      <c r="B364" s="109"/>
      <c r="C364" s="109"/>
      <c r="D364" s="110"/>
      <c r="E364" s="111"/>
      <c r="F364" s="111"/>
      <c r="G364" s="111"/>
      <c r="H364" s="110"/>
    </row>
    <row r="365" spans="1:8" ht="12.75" x14ac:dyDescent="0.25">
      <c r="A365" s="109"/>
      <c r="B365" s="109"/>
      <c r="C365" s="109"/>
      <c r="D365" s="110"/>
      <c r="E365" s="111"/>
      <c r="F365" s="111"/>
      <c r="G365" s="111"/>
      <c r="H365" s="110"/>
    </row>
    <row r="366" spans="1:8" ht="12.75" x14ac:dyDescent="0.25">
      <c r="A366" s="109"/>
      <c r="B366" s="109"/>
      <c r="C366" s="109"/>
      <c r="D366" s="110"/>
      <c r="E366" s="111"/>
      <c r="F366" s="111"/>
      <c r="G366" s="111"/>
      <c r="H366" s="110"/>
    </row>
    <row r="367" spans="1:8" ht="12.75" x14ac:dyDescent="0.25">
      <c r="A367" s="109"/>
      <c r="B367" s="109"/>
      <c r="C367" s="109"/>
      <c r="D367" s="110"/>
      <c r="E367" s="111"/>
      <c r="F367" s="111"/>
      <c r="G367" s="111"/>
      <c r="H367" s="110"/>
    </row>
    <row r="368" spans="1:8" ht="12.75" x14ac:dyDescent="0.25">
      <c r="A368" s="109"/>
      <c r="B368" s="109"/>
      <c r="C368" s="109"/>
      <c r="D368" s="110"/>
      <c r="E368" s="111"/>
      <c r="F368" s="111"/>
      <c r="G368" s="111"/>
      <c r="H368" s="110"/>
    </row>
    <row r="369" spans="1:8" ht="12.75" x14ac:dyDescent="0.25">
      <c r="A369" s="109"/>
      <c r="B369" s="109"/>
      <c r="C369" s="109"/>
      <c r="D369" s="110"/>
      <c r="E369" s="111"/>
      <c r="F369" s="111"/>
      <c r="G369" s="111"/>
      <c r="H369" s="110"/>
    </row>
    <row r="370" spans="1:8" ht="12.75" x14ac:dyDescent="0.25">
      <c r="A370" s="109"/>
      <c r="B370" s="109"/>
      <c r="C370" s="109"/>
      <c r="D370" s="110"/>
      <c r="E370" s="111"/>
      <c r="F370" s="111"/>
      <c r="G370" s="111"/>
      <c r="H370" s="110"/>
    </row>
    <row r="371" spans="1:8" ht="12.75" x14ac:dyDescent="0.25">
      <c r="A371" s="109"/>
      <c r="B371" s="109"/>
      <c r="C371" s="109"/>
      <c r="D371" s="110"/>
      <c r="E371" s="111"/>
      <c r="F371" s="111"/>
      <c r="G371" s="111"/>
      <c r="H371" s="110"/>
    </row>
    <row r="372" spans="1:8" ht="12.75" x14ac:dyDescent="0.25">
      <c r="A372" s="109"/>
      <c r="B372" s="109"/>
      <c r="C372" s="109"/>
      <c r="D372" s="110"/>
      <c r="E372" s="111"/>
      <c r="F372" s="111"/>
      <c r="G372" s="111"/>
      <c r="H372" s="110"/>
    </row>
    <row r="373" spans="1:8" ht="12.75" x14ac:dyDescent="0.25">
      <c r="A373" s="109"/>
      <c r="B373" s="109"/>
      <c r="C373" s="109"/>
      <c r="D373" s="110"/>
      <c r="E373" s="111"/>
      <c r="F373" s="111"/>
      <c r="G373" s="111"/>
      <c r="H373" s="110"/>
    </row>
    <row r="374" spans="1:8" ht="12.75" x14ac:dyDescent="0.25">
      <c r="A374" s="109"/>
      <c r="B374" s="109"/>
      <c r="C374" s="109"/>
      <c r="D374" s="110"/>
      <c r="E374" s="111"/>
      <c r="F374" s="111"/>
      <c r="G374" s="111"/>
      <c r="H374" s="110"/>
    </row>
    <row r="375" spans="1:8" ht="12.75" x14ac:dyDescent="0.25">
      <c r="A375" s="109"/>
      <c r="B375" s="109"/>
      <c r="C375" s="109"/>
      <c r="D375" s="110"/>
      <c r="E375" s="111"/>
      <c r="F375" s="111"/>
      <c r="G375" s="111"/>
      <c r="H375" s="110"/>
    </row>
    <row r="376" spans="1:8" ht="12.75" x14ac:dyDescent="0.25">
      <c r="A376" s="109"/>
      <c r="B376" s="109"/>
      <c r="C376" s="109"/>
      <c r="D376" s="110"/>
      <c r="E376" s="111"/>
      <c r="F376" s="111"/>
      <c r="G376" s="111"/>
      <c r="H376" s="110"/>
    </row>
    <row r="377" spans="1:8" ht="12.75" x14ac:dyDescent="0.25">
      <c r="A377" s="109"/>
      <c r="B377" s="109"/>
      <c r="C377" s="109"/>
      <c r="D377" s="110"/>
      <c r="E377" s="111"/>
      <c r="F377" s="111"/>
      <c r="G377" s="111"/>
      <c r="H377" s="110"/>
    </row>
    <row r="378" spans="1:8" ht="12.75" x14ac:dyDescent="0.25">
      <c r="A378" s="109"/>
      <c r="B378" s="109"/>
      <c r="C378" s="109"/>
      <c r="D378" s="110"/>
      <c r="E378" s="111"/>
      <c r="F378" s="111"/>
      <c r="G378" s="111"/>
      <c r="H378" s="110"/>
    </row>
    <row r="379" spans="1:8" ht="12.75" x14ac:dyDescent="0.25">
      <c r="A379" s="109"/>
      <c r="B379" s="109"/>
      <c r="C379" s="109"/>
      <c r="D379" s="110"/>
      <c r="E379" s="111"/>
      <c r="F379" s="111"/>
      <c r="G379" s="111"/>
      <c r="H379" s="110"/>
    </row>
    <row r="380" spans="1:8" ht="12.75" x14ac:dyDescent="0.25">
      <c r="A380" s="109"/>
      <c r="B380" s="109"/>
      <c r="C380" s="109"/>
      <c r="D380" s="110"/>
      <c r="E380" s="111"/>
      <c r="F380" s="111"/>
      <c r="G380" s="111"/>
      <c r="H380" s="110"/>
    </row>
    <row r="381" spans="1:8" ht="12.75" x14ac:dyDescent="0.25">
      <c r="A381" s="109"/>
      <c r="B381" s="109"/>
      <c r="C381" s="109"/>
      <c r="D381" s="110"/>
      <c r="E381" s="111"/>
      <c r="F381" s="111"/>
      <c r="G381" s="111"/>
      <c r="H381" s="110"/>
    </row>
    <row r="382" spans="1:8" ht="12.75" x14ac:dyDescent="0.25">
      <c r="A382" s="109"/>
      <c r="B382" s="109"/>
      <c r="C382" s="109"/>
      <c r="D382" s="110"/>
      <c r="E382" s="111"/>
      <c r="F382" s="111"/>
      <c r="G382" s="111"/>
      <c r="H382" s="110"/>
    </row>
    <row r="383" spans="1:8" ht="12.75" x14ac:dyDescent="0.25">
      <c r="A383" s="109"/>
      <c r="B383" s="109"/>
      <c r="C383" s="109"/>
      <c r="D383" s="110"/>
      <c r="E383" s="111"/>
      <c r="F383" s="111"/>
      <c r="G383" s="111"/>
      <c r="H383" s="110"/>
    </row>
    <row r="384" spans="1:8" ht="12.75" x14ac:dyDescent="0.25">
      <c r="A384" s="109"/>
      <c r="B384" s="109"/>
      <c r="C384" s="109"/>
      <c r="D384" s="110"/>
      <c r="E384" s="111"/>
      <c r="F384" s="111"/>
      <c r="G384" s="111"/>
      <c r="H384" s="110"/>
    </row>
    <row r="385" spans="1:8" ht="12.75" x14ac:dyDescent="0.25">
      <c r="A385" s="109"/>
      <c r="B385" s="109"/>
      <c r="C385" s="109"/>
      <c r="D385" s="110"/>
      <c r="E385" s="111"/>
      <c r="F385" s="111"/>
      <c r="G385" s="111"/>
      <c r="H385" s="110"/>
    </row>
    <row r="386" spans="1:8" ht="12.75" x14ac:dyDescent="0.25">
      <c r="A386" s="109"/>
      <c r="B386" s="109"/>
      <c r="C386" s="109"/>
      <c r="D386" s="110"/>
      <c r="E386" s="111"/>
      <c r="F386" s="111"/>
      <c r="G386" s="111"/>
      <c r="H386" s="110"/>
    </row>
    <row r="387" spans="1:8" ht="12.75" x14ac:dyDescent="0.25">
      <c r="A387" s="109"/>
      <c r="B387" s="109"/>
      <c r="C387" s="109"/>
      <c r="D387" s="110"/>
      <c r="E387" s="111"/>
      <c r="F387" s="111"/>
      <c r="G387" s="111"/>
      <c r="H387" s="110"/>
    </row>
    <row r="388" spans="1:8" ht="12.75" x14ac:dyDescent="0.25">
      <c r="A388" s="109"/>
      <c r="B388" s="109"/>
      <c r="C388" s="109"/>
      <c r="D388" s="110"/>
      <c r="E388" s="111"/>
      <c r="F388" s="111"/>
      <c r="G388" s="111"/>
      <c r="H388" s="110"/>
    </row>
    <row r="389" spans="1:8" ht="12.75" x14ac:dyDescent="0.25">
      <c r="A389" s="109"/>
      <c r="B389" s="109"/>
      <c r="C389" s="109"/>
      <c r="D389" s="110"/>
      <c r="E389" s="111"/>
      <c r="F389" s="111"/>
      <c r="G389" s="111"/>
      <c r="H389" s="110"/>
    </row>
    <row r="390" spans="1:8" ht="12.75" x14ac:dyDescent="0.25">
      <c r="A390" s="109"/>
      <c r="B390" s="109"/>
      <c r="C390" s="109"/>
      <c r="D390" s="110"/>
      <c r="E390" s="111"/>
      <c r="F390" s="111"/>
      <c r="G390" s="111"/>
      <c r="H390" s="110"/>
    </row>
    <row r="391" spans="1:8" ht="12.75" x14ac:dyDescent="0.25">
      <c r="A391" s="109"/>
      <c r="B391" s="109"/>
      <c r="C391" s="109"/>
      <c r="D391" s="110"/>
      <c r="E391" s="111"/>
      <c r="F391" s="111"/>
      <c r="G391" s="111"/>
      <c r="H391" s="110"/>
    </row>
    <row r="392" spans="1:8" ht="12.75" x14ac:dyDescent="0.25">
      <c r="A392" s="109"/>
      <c r="B392" s="109"/>
      <c r="C392" s="109"/>
      <c r="D392" s="110"/>
      <c r="E392" s="111"/>
      <c r="F392" s="111"/>
      <c r="G392" s="111"/>
      <c r="H392" s="110"/>
    </row>
    <row r="393" spans="1:8" ht="12.75" x14ac:dyDescent="0.25">
      <c r="A393" s="109"/>
      <c r="B393" s="109"/>
      <c r="C393" s="109"/>
      <c r="D393" s="110"/>
      <c r="E393" s="111"/>
      <c r="F393" s="111"/>
      <c r="G393" s="111"/>
      <c r="H393" s="110"/>
    </row>
    <row r="394" spans="1:8" ht="12.75" x14ac:dyDescent="0.25">
      <c r="A394" s="109"/>
      <c r="B394" s="109"/>
      <c r="C394" s="109"/>
      <c r="D394" s="110"/>
      <c r="E394" s="111"/>
      <c r="F394" s="111"/>
      <c r="G394" s="111"/>
      <c r="H394" s="110"/>
    </row>
    <row r="395" spans="1:8" ht="12.75" x14ac:dyDescent="0.25">
      <c r="A395" s="109"/>
      <c r="B395" s="109"/>
      <c r="C395" s="109"/>
      <c r="D395" s="110"/>
      <c r="E395" s="111"/>
      <c r="F395" s="111"/>
      <c r="G395" s="111"/>
      <c r="H395" s="110"/>
    </row>
    <row r="396" spans="1:8" ht="12.75" x14ac:dyDescent="0.25">
      <c r="A396" s="109"/>
      <c r="B396" s="109"/>
      <c r="C396" s="109"/>
      <c r="D396" s="110"/>
      <c r="E396" s="111"/>
      <c r="F396" s="111"/>
      <c r="G396" s="111"/>
      <c r="H396" s="110"/>
    </row>
    <row r="397" spans="1:8" ht="12.75" x14ac:dyDescent="0.25">
      <c r="A397" s="109"/>
      <c r="B397" s="109"/>
      <c r="C397" s="109"/>
      <c r="D397" s="110"/>
      <c r="E397" s="111"/>
      <c r="F397" s="111"/>
      <c r="G397" s="111"/>
      <c r="H397" s="110"/>
    </row>
    <row r="398" spans="1:8" ht="12.75" x14ac:dyDescent="0.25">
      <c r="A398" s="109"/>
      <c r="B398" s="109"/>
      <c r="C398" s="109"/>
      <c r="D398" s="110"/>
      <c r="E398" s="111"/>
      <c r="F398" s="111"/>
      <c r="G398" s="111"/>
      <c r="H398" s="110"/>
    </row>
    <row r="399" spans="1:8" ht="12.75" x14ac:dyDescent="0.25">
      <c r="A399" s="109"/>
      <c r="B399" s="109"/>
      <c r="C399" s="109"/>
      <c r="D399" s="110"/>
      <c r="E399" s="111"/>
      <c r="F399" s="111"/>
      <c r="G399" s="111"/>
      <c r="H399" s="110"/>
    </row>
    <row r="400" spans="1:8" ht="12.75" x14ac:dyDescent="0.25">
      <c r="A400" s="109"/>
      <c r="B400" s="109"/>
      <c r="C400" s="109"/>
      <c r="D400" s="110"/>
      <c r="E400" s="111"/>
      <c r="F400" s="111"/>
      <c r="G400" s="111"/>
      <c r="H400" s="110"/>
    </row>
    <row r="401" spans="1:8" ht="12.75" x14ac:dyDescent="0.25">
      <c r="A401" s="109"/>
      <c r="B401" s="109"/>
      <c r="C401" s="109"/>
      <c r="D401" s="110"/>
      <c r="E401" s="111"/>
      <c r="F401" s="111"/>
      <c r="G401" s="111"/>
      <c r="H401" s="110"/>
    </row>
    <row r="402" spans="1:8" ht="12.75" x14ac:dyDescent="0.25">
      <c r="A402" s="109"/>
      <c r="B402" s="109"/>
      <c r="C402" s="109"/>
      <c r="D402" s="110"/>
      <c r="E402" s="111"/>
      <c r="F402" s="111"/>
      <c r="G402" s="111"/>
      <c r="H402" s="110"/>
    </row>
    <row r="403" spans="1:8" ht="12.75" x14ac:dyDescent="0.25">
      <c r="A403" s="109"/>
      <c r="B403" s="109"/>
      <c r="C403" s="109"/>
      <c r="D403" s="110"/>
      <c r="E403" s="111"/>
      <c r="F403" s="111"/>
      <c r="G403" s="111"/>
      <c r="H403" s="110"/>
    </row>
    <row r="404" spans="1:8" ht="12.75" x14ac:dyDescent="0.25">
      <c r="A404" s="109"/>
      <c r="B404" s="109"/>
      <c r="C404" s="109"/>
      <c r="D404" s="110"/>
      <c r="E404" s="111"/>
      <c r="F404" s="111"/>
      <c r="G404" s="111"/>
      <c r="H404" s="110"/>
    </row>
    <row r="405" spans="1:8" ht="12.75" x14ac:dyDescent="0.25">
      <c r="A405" s="109"/>
      <c r="B405" s="109"/>
      <c r="C405" s="109"/>
      <c r="D405" s="110"/>
      <c r="E405" s="111"/>
      <c r="F405" s="111"/>
      <c r="G405" s="111"/>
      <c r="H405" s="110"/>
    </row>
    <row r="406" spans="1:8" ht="12.75" x14ac:dyDescent="0.25">
      <c r="A406" s="109"/>
      <c r="B406" s="109"/>
      <c r="C406" s="109"/>
      <c r="D406" s="110"/>
      <c r="E406" s="111"/>
      <c r="F406" s="111"/>
      <c r="G406" s="111"/>
      <c r="H406" s="110"/>
    </row>
    <row r="407" spans="1:8" ht="12.75" x14ac:dyDescent="0.25">
      <c r="A407" s="109"/>
      <c r="B407" s="109"/>
      <c r="C407" s="109"/>
      <c r="D407" s="110"/>
      <c r="E407" s="111"/>
      <c r="F407" s="111"/>
      <c r="G407" s="111"/>
      <c r="H407" s="110"/>
    </row>
    <row r="408" spans="1:8" ht="12.75" x14ac:dyDescent="0.25">
      <c r="A408" s="109"/>
      <c r="B408" s="109"/>
      <c r="C408" s="109"/>
      <c r="D408" s="110"/>
      <c r="E408" s="111"/>
      <c r="F408" s="111"/>
      <c r="G408" s="111"/>
      <c r="H408" s="110"/>
    </row>
    <row r="409" spans="1:8" ht="12.75" x14ac:dyDescent="0.25">
      <c r="A409" s="109"/>
      <c r="B409" s="109"/>
      <c r="C409" s="109"/>
      <c r="D409" s="110"/>
      <c r="E409" s="111"/>
      <c r="F409" s="111"/>
      <c r="G409" s="111"/>
      <c r="H409" s="110"/>
    </row>
    <row r="410" spans="1:8" ht="12.75" x14ac:dyDescent="0.25">
      <c r="A410" s="109"/>
      <c r="B410" s="109"/>
      <c r="C410" s="109"/>
      <c r="D410" s="110"/>
      <c r="E410" s="111"/>
      <c r="F410" s="111"/>
      <c r="G410" s="111"/>
      <c r="H410" s="110"/>
    </row>
    <row r="411" spans="1:8" ht="12.75" x14ac:dyDescent="0.25">
      <c r="A411" s="109"/>
      <c r="B411" s="109"/>
      <c r="C411" s="109"/>
      <c r="D411" s="110"/>
      <c r="E411" s="111"/>
      <c r="F411" s="111"/>
      <c r="G411" s="111"/>
      <c r="H411" s="110"/>
    </row>
    <row r="412" spans="1:8" ht="12.75" x14ac:dyDescent="0.25">
      <c r="A412" s="109"/>
      <c r="B412" s="109"/>
      <c r="C412" s="109"/>
      <c r="D412" s="110"/>
      <c r="E412" s="111"/>
      <c r="F412" s="111"/>
      <c r="G412" s="111"/>
      <c r="H412" s="110"/>
    </row>
    <row r="413" spans="1:8" ht="12.75" x14ac:dyDescent="0.25">
      <c r="A413" s="109"/>
      <c r="B413" s="109"/>
      <c r="C413" s="109"/>
      <c r="D413" s="110"/>
      <c r="E413" s="111"/>
      <c r="F413" s="111"/>
      <c r="G413" s="111"/>
      <c r="H413" s="110"/>
    </row>
    <row r="414" spans="1:8" ht="12.75" x14ac:dyDescent="0.25">
      <c r="A414" s="109"/>
      <c r="B414" s="109"/>
      <c r="C414" s="109"/>
      <c r="D414" s="110"/>
      <c r="E414" s="111"/>
      <c r="F414" s="111"/>
      <c r="G414" s="111"/>
      <c r="H414" s="110"/>
    </row>
    <row r="415" spans="1:8" ht="12.75" x14ac:dyDescent="0.25">
      <c r="A415" s="109"/>
      <c r="B415" s="109"/>
      <c r="C415" s="109"/>
      <c r="D415" s="110"/>
      <c r="E415" s="111"/>
      <c r="F415" s="111"/>
      <c r="G415" s="111"/>
      <c r="H415" s="110"/>
    </row>
    <row r="416" spans="1:8" ht="12.75" x14ac:dyDescent="0.25">
      <c r="A416" s="109"/>
      <c r="B416" s="109"/>
      <c r="C416" s="109"/>
      <c r="D416" s="110"/>
      <c r="E416" s="111"/>
      <c r="F416" s="111"/>
      <c r="G416" s="111"/>
      <c r="H416" s="110"/>
    </row>
    <row r="417" spans="1:8" ht="12.75" x14ac:dyDescent="0.25">
      <c r="A417" s="109"/>
      <c r="B417" s="109"/>
      <c r="C417" s="109"/>
      <c r="D417" s="110"/>
      <c r="E417" s="111"/>
      <c r="F417" s="111"/>
      <c r="G417" s="111"/>
      <c r="H417" s="110"/>
    </row>
    <row r="418" spans="1:8" ht="12.75" x14ac:dyDescent="0.25">
      <c r="A418" s="109"/>
      <c r="B418" s="109"/>
      <c r="C418" s="109"/>
      <c r="D418" s="110"/>
      <c r="E418" s="111"/>
      <c r="F418" s="111"/>
      <c r="G418" s="111"/>
      <c r="H418" s="110"/>
    </row>
    <row r="419" spans="1:8" ht="12.75" x14ac:dyDescent="0.25">
      <c r="A419" s="109"/>
      <c r="B419" s="109"/>
      <c r="C419" s="109"/>
      <c r="D419" s="110"/>
      <c r="E419" s="111"/>
      <c r="F419" s="111"/>
      <c r="G419" s="111"/>
      <c r="H419" s="110"/>
    </row>
    <row r="420" spans="1:8" ht="12.75" x14ac:dyDescent="0.25">
      <c r="A420" s="109"/>
      <c r="B420" s="109"/>
      <c r="C420" s="109"/>
      <c r="D420" s="110"/>
      <c r="E420" s="111"/>
      <c r="F420" s="111"/>
      <c r="G420" s="111"/>
      <c r="H420" s="110"/>
    </row>
    <row r="421" spans="1:8" ht="12.75" x14ac:dyDescent="0.25">
      <c r="A421" s="109"/>
      <c r="B421" s="109"/>
      <c r="C421" s="109"/>
      <c r="D421" s="110"/>
      <c r="E421" s="111"/>
      <c r="F421" s="111"/>
      <c r="G421" s="111"/>
      <c r="H421" s="110"/>
    </row>
    <row r="422" spans="1:8" ht="12.75" x14ac:dyDescent="0.25">
      <c r="A422" s="109"/>
      <c r="B422" s="109"/>
      <c r="C422" s="109"/>
      <c r="D422" s="110"/>
      <c r="E422" s="111"/>
      <c r="F422" s="111"/>
      <c r="G422" s="111"/>
      <c r="H422" s="110"/>
    </row>
    <row r="423" spans="1:8" ht="12.75" x14ac:dyDescent="0.25">
      <c r="A423" s="109"/>
      <c r="B423" s="109"/>
      <c r="C423" s="109"/>
      <c r="D423" s="110"/>
      <c r="E423" s="111"/>
      <c r="F423" s="111"/>
      <c r="G423" s="111"/>
      <c r="H423" s="110"/>
    </row>
    <row r="424" spans="1:8" ht="12.75" x14ac:dyDescent="0.25">
      <c r="A424" s="109"/>
      <c r="B424" s="109"/>
      <c r="C424" s="109"/>
      <c r="D424" s="110"/>
      <c r="E424" s="111"/>
      <c r="F424" s="111"/>
      <c r="G424" s="111"/>
      <c r="H424" s="110"/>
    </row>
    <row r="425" spans="1:8" ht="12.75" x14ac:dyDescent="0.25">
      <c r="A425" s="109"/>
      <c r="B425" s="109"/>
      <c r="C425" s="109"/>
      <c r="D425" s="110"/>
      <c r="E425" s="111"/>
      <c r="F425" s="111"/>
      <c r="G425" s="111"/>
      <c r="H425" s="110"/>
    </row>
    <row r="426" spans="1:8" ht="12.75" x14ac:dyDescent="0.25">
      <c r="A426" s="112"/>
      <c r="B426" s="112"/>
      <c r="C426" s="112"/>
      <c r="D426" s="113"/>
      <c r="E426" s="114"/>
      <c r="F426" s="114"/>
      <c r="G426" s="114"/>
      <c r="H426" s="113"/>
    </row>
    <row r="427" spans="1:8" ht="12.75" x14ac:dyDescent="0.25">
      <c r="A427" s="112"/>
      <c r="B427" s="112"/>
      <c r="C427" s="112"/>
      <c r="D427" s="113"/>
      <c r="E427" s="114"/>
      <c r="F427" s="114"/>
      <c r="G427" s="114"/>
      <c r="H427" s="113"/>
    </row>
    <row r="428" spans="1:8" ht="12.75" x14ac:dyDescent="0.25">
      <c r="A428" s="112"/>
      <c r="B428" s="112"/>
      <c r="C428" s="112"/>
      <c r="D428" s="113"/>
      <c r="E428" s="114"/>
      <c r="F428" s="114"/>
      <c r="G428" s="114"/>
      <c r="H428" s="113"/>
    </row>
    <row r="429" spans="1:8" ht="12.75" x14ac:dyDescent="0.25">
      <c r="A429" s="112"/>
      <c r="B429" s="112"/>
      <c r="C429" s="112"/>
      <c r="D429" s="113"/>
      <c r="E429" s="114"/>
      <c r="F429" s="114"/>
      <c r="G429" s="114"/>
      <c r="H429" s="113"/>
    </row>
    <row r="430" spans="1:8" ht="12.75" x14ac:dyDescent="0.25">
      <c r="A430" s="112"/>
      <c r="B430" s="112"/>
      <c r="C430" s="112"/>
      <c r="D430" s="113"/>
      <c r="E430" s="114"/>
      <c r="F430" s="114"/>
      <c r="G430" s="114"/>
      <c r="H430" s="113"/>
    </row>
    <row r="431" spans="1:8" ht="12.75" x14ac:dyDescent="0.25">
      <c r="A431" s="112"/>
      <c r="B431" s="112"/>
      <c r="C431" s="112"/>
      <c r="D431" s="113"/>
      <c r="E431" s="114"/>
      <c r="F431" s="114"/>
      <c r="G431" s="114"/>
      <c r="H431" s="113"/>
    </row>
    <row r="432" spans="1:8" ht="12.75" x14ac:dyDescent="0.25">
      <c r="A432" s="112"/>
      <c r="B432" s="112"/>
      <c r="C432" s="112"/>
      <c r="D432" s="113"/>
      <c r="E432" s="114"/>
      <c r="F432" s="114"/>
      <c r="G432" s="114"/>
      <c r="H432" s="113"/>
    </row>
    <row r="433" spans="1:8" ht="12.75" x14ac:dyDescent="0.25">
      <c r="A433" s="112"/>
      <c r="B433" s="112"/>
      <c r="C433" s="112"/>
      <c r="D433" s="113"/>
      <c r="E433" s="114"/>
      <c r="F433" s="114"/>
      <c r="G433" s="114"/>
      <c r="H433" s="113"/>
    </row>
    <row r="434" spans="1:8" ht="12.75" x14ac:dyDescent="0.25">
      <c r="A434" s="112"/>
      <c r="B434" s="112"/>
      <c r="C434" s="112"/>
      <c r="D434" s="113"/>
      <c r="E434" s="114"/>
      <c r="F434" s="114"/>
      <c r="G434" s="114"/>
      <c r="H434" s="113"/>
    </row>
    <row r="435" spans="1:8" ht="12.75" x14ac:dyDescent="0.25">
      <c r="A435" s="112"/>
      <c r="B435" s="112"/>
      <c r="C435" s="112"/>
      <c r="D435" s="113"/>
      <c r="E435" s="114"/>
      <c r="F435" s="114"/>
      <c r="G435" s="114"/>
      <c r="H435" s="113"/>
    </row>
    <row r="436" spans="1:8" ht="12.75" x14ac:dyDescent="0.25">
      <c r="A436" s="112"/>
      <c r="B436" s="112"/>
      <c r="C436" s="112"/>
      <c r="D436" s="113"/>
      <c r="E436" s="114"/>
      <c r="F436" s="114"/>
      <c r="G436" s="114"/>
      <c r="H436" s="113"/>
    </row>
    <row r="437" spans="1:8" ht="12.75" x14ac:dyDescent="0.25">
      <c r="A437" s="112"/>
      <c r="B437" s="112"/>
      <c r="C437" s="112"/>
      <c r="D437" s="113"/>
      <c r="E437" s="114"/>
      <c r="F437" s="114"/>
      <c r="G437" s="114"/>
      <c r="H437" s="113"/>
    </row>
    <row r="438" spans="1:8" ht="12.75" x14ac:dyDescent="0.25">
      <c r="A438" s="112"/>
      <c r="B438" s="112"/>
      <c r="C438" s="112"/>
      <c r="D438" s="113"/>
      <c r="E438" s="114"/>
      <c r="F438" s="114"/>
      <c r="G438" s="114"/>
      <c r="H438" s="113"/>
    </row>
    <row r="439" spans="1:8" ht="12.75" x14ac:dyDescent="0.25">
      <c r="A439" s="112"/>
      <c r="B439" s="112"/>
      <c r="C439" s="112"/>
      <c r="D439" s="113"/>
      <c r="E439" s="114"/>
      <c r="F439" s="114"/>
      <c r="G439" s="114"/>
      <c r="H439" s="113"/>
    </row>
    <row r="440" spans="1:8" ht="12.75" x14ac:dyDescent="0.25">
      <c r="A440" s="112"/>
      <c r="B440" s="112"/>
      <c r="C440" s="112"/>
      <c r="D440" s="113"/>
      <c r="E440" s="114"/>
      <c r="F440" s="114"/>
      <c r="G440" s="114"/>
      <c r="H440" s="113"/>
    </row>
    <row r="441" spans="1:8" ht="12.75" x14ac:dyDescent="0.25">
      <c r="A441" s="112"/>
      <c r="B441" s="112"/>
      <c r="C441" s="112"/>
      <c r="D441" s="113"/>
      <c r="E441" s="114"/>
      <c r="F441" s="114"/>
      <c r="G441" s="114"/>
      <c r="H441" s="113"/>
    </row>
    <row r="442" spans="1:8" ht="12.75" x14ac:dyDescent="0.25">
      <c r="A442" s="112"/>
      <c r="B442" s="112"/>
      <c r="C442" s="112"/>
      <c r="D442" s="113"/>
      <c r="E442" s="114"/>
      <c r="F442" s="114"/>
      <c r="G442" s="114"/>
      <c r="H442" s="113"/>
    </row>
    <row r="443" spans="1:8" ht="12.75" x14ac:dyDescent="0.25">
      <c r="A443" s="112"/>
      <c r="B443" s="112"/>
      <c r="C443" s="112"/>
      <c r="D443" s="113"/>
      <c r="E443" s="114"/>
      <c r="F443" s="114"/>
      <c r="G443" s="114"/>
      <c r="H443" s="113"/>
    </row>
    <row r="444" spans="1:8" ht="12.75" x14ac:dyDescent="0.25">
      <c r="A444" s="112"/>
      <c r="B444" s="112"/>
      <c r="C444" s="112"/>
      <c r="D444" s="113"/>
      <c r="E444" s="114"/>
      <c r="F444" s="114"/>
      <c r="G444" s="114"/>
      <c r="H444" s="113"/>
    </row>
    <row r="445" spans="1:8" ht="12.75" x14ac:dyDescent="0.25">
      <c r="A445" s="112"/>
      <c r="B445" s="112"/>
      <c r="C445" s="112"/>
      <c r="D445" s="113"/>
      <c r="E445" s="114"/>
      <c r="F445" s="114"/>
      <c r="G445" s="114"/>
      <c r="H445" s="113"/>
    </row>
    <row r="446" spans="1:8" ht="12.75" x14ac:dyDescent="0.25">
      <c r="A446" s="112"/>
      <c r="B446" s="112"/>
      <c r="C446" s="112"/>
      <c r="D446" s="113"/>
      <c r="E446" s="114"/>
      <c r="F446" s="114"/>
      <c r="G446" s="114"/>
      <c r="H446" s="113"/>
    </row>
    <row r="447" spans="1:8" ht="12.75" x14ac:dyDescent="0.25">
      <c r="A447" s="112"/>
      <c r="B447" s="112"/>
      <c r="C447" s="112"/>
      <c r="D447" s="113"/>
      <c r="E447" s="114"/>
      <c r="F447" s="114"/>
      <c r="G447" s="114"/>
      <c r="H447" s="113"/>
    </row>
    <row r="448" spans="1:8" ht="12.75" x14ac:dyDescent="0.25">
      <c r="A448" s="112"/>
      <c r="B448" s="112"/>
      <c r="C448" s="112"/>
      <c r="D448" s="113"/>
      <c r="E448" s="114"/>
      <c r="F448" s="114"/>
      <c r="G448" s="114"/>
      <c r="H448" s="113"/>
    </row>
    <row r="449" spans="1:8" ht="12.75" x14ac:dyDescent="0.25">
      <c r="A449" s="112"/>
      <c r="B449" s="112"/>
      <c r="C449" s="112"/>
      <c r="D449" s="113"/>
      <c r="E449" s="114"/>
      <c r="F449" s="114"/>
      <c r="G449" s="114"/>
      <c r="H449" s="113"/>
    </row>
    <row r="450" spans="1:8" ht="12.75" x14ac:dyDescent="0.25">
      <c r="A450" s="112"/>
      <c r="B450" s="112"/>
      <c r="C450" s="112"/>
      <c r="D450" s="113"/>
      <c r="E450" s="114"/>
      <c r="F450" s="114"/>
      <c r="G450" s="114"/>
      <c r="H450" s="113"/>
    </row>
    <row r="451" spans="1:8" ht="12.75" x14ac:dyDescent="0.25">
      <c r="A451" s="112"/>
      <c r="B451" s="112"/>
      <c r="C451" s="112"/>
      <c r="D451" s="113"/>
      <c r="E451" s="114"/>
      <c r="F451" s="114"/>
      <c r="G451" s="114"/>
      <c r="H451" s="113"/>
    </row>
    <row r="452" spans="1:8" ht="12.75" x14ac:dyDescent="0.25">
      <c r="A452" s="112"/>
      <c r="B452" s="112"/>
      <c r="C452" s="112"/>
      <c r="D452" s="113"/>
      <c r="E452" s="114"/>
      <c r="F452" s="114"/>
      <c r="G452" s="114"/>
      <c r="H452" s="113"/>
    </row>
    <row r="453" spans="1:8" ht="12.75" x14ac:dyDescent="0.25">
      <c r="A453" s="112"/>
      <c r="B453" s="112"/>
      <c r="C453" s="112"/>
      <c r="D453" s="113"/>
      <c r="E453" s="114"/>
      <c r="F453" s="114"/>
      <c r="G453" s="114"/>
      <c r="H453" s="113"/>
    </row>
    <row r="454" spans="1:8" ht="12.75" x14ac:dyDescent="0.25">
      <c r="A454" s="112"/>
      <c r="B454" s="112"/>
      <c r="C454" s="112"/>
      <c r="D454" s="113"/>
      <c r="E454" s="114"/>
      <c r="F454" s="114"/>
      <c r="G454" s="114"/>
      <c r="H454" s="113"/>
    </row>
    <row r="455" spans="1:8" ht="12.75" x14ac:dyDescent="0.25">
      <c r="A455" s="112"/>
      <c r="B455" s="112"/>
      <c r="C455" s="112"/>
      <c r="D455" s="113"/>
      <c r="E455" s="114"/>
      <c r="F455" s="114"/>
      <c r="G455" s="114"/>
      <c r="H455" s="113"/>
    </row>
    <row r="456" spans="1:8" ht="12.75" x14ac:dyDescent="0.25">
      <c r="A456" s="112"/>
      <c r="B456" s="112"/>
      <c r="C456" s="112"/>
      <c r="D456" s="113"/>
      <c r="E456" s="114"/>
      <c r="F456" s="114"/>
      <c r="G456" s="114"/>
      <c r="H456" s="113"/>
    </row>
    <row r="457" spans="1:8" ht="12.75" x14ac:dyDescent="0.25">
      <c r="A457" s="112"/>
      <c r="B457" s="112"/>
      <c r="C457" s="112"/>
      <c r="D457" s="113"/>
      <c r="E457" s="114"/>
      <c r="F457" s="114"/>
      <c r="G457" s="114"/>
      <c r="H457" s="113"/>
    </row>
    <row r="458" spans="1:8" ht="12.75" x14ac:dyDescent="0.25">
      <c r="A458" s="112"/>
      <c r="B458" s="112"/>
      <c r="C458" s="112"/>
      <c r="D458" s="113"/>
      <c r="E458" s="114"/>
      <c r="F458" s="114"/>
      <c r="G458" s="114"/>
      <c r="H458" s="113"/>
    </row>
    <row r="459" spans="1:8" ht="12.75" x14ac:dyDescent="0.25">
      <c r="A459" s="112"/>
      <c r="B459" s="112"/>
      <c r="C459" s="112"/>
      <c r="D459" s="113"/>
      <c r="E459" s="114"/>
      <c r="F459" s="114"/>
      <c r="G459" s="114"/>
      <c r="H459" s="113"/>
    </row>
    <row r="460" spans="1:8" ht="12.75" x14ac:dyDescent="0.25">
      <c r="A460" s="112"/>
      <c r="B460" s="112"/>
      <c r="C460" s="112"/>
      <c r="D460" s="113"/>
      <c r="E460" s="114"/>
      <c r="F460" s="114"/>
      <c r="G460" s="114"/>
      <c r="H460" s="113"/>
    </row>
    <row r="461" spans="1:8" ht="12.75" x14ac:dyDescent="0.25">
      <c r="A461" s="112"/>
      <c r="B461" s="112"/>
      <c r="C461" s="112"/>
      <c r="D461" s="113"/>
      <c r="E461" s="114"/>
      <c r="F461" s="114"/>
      <c r="G461" s="114"/>
      <c r="H461" s="113"/>
    </row>
    <row r="462" spans="1:8" ht="12.75" x14ac:dyDescent="0.25">
      <c r="A462" s="112"/>
      <c r="B462" s="112"/>
      <c r="C462" s="112"/>
      <c r="D462" s="113"/>
      <c r="E462" s="114"/>
      <c r="F462" s="114"/>
      <c r="G462" s="114"/>
      <c r="H462" s="113"/>
    </row>
    <row r="463" spans="1:8" ht="12.75" x14ac:dyDescent="0.25">
      <c r="A463" s="112"/>
      <c r="B463" s="112"/>
      <c r="C463" s="112"/>
      <c r="D463" s="113"/>
      <c r="E463" s="114"/>
      <c r="F463" s="114"/>
      <c r="G463" s="114"/>
      <c r="H463" s="113"/>
    </row>
    <row r="464" spans="1:8" ht="12.75" x14ac:dyDescent="0.25">
      <c r="A464" s="112"/>
      <c r="B464" s="112"/>
      <c r="C464" s="112"/>
      <c r="D464" s="113"/>
      <c r="E464" s="114"/>
      <c r="F464" s="114"/>
      <c r="G464" s="114"/>
      <c r="H464" s="113"/>
    </row>
    <row r="465" spans="1:8" ht="12.75" x14ac:dyDescent="0.25">
      <c r="A465" s="112"/>
      <c r="B465" s="112"/>
      <c r="C465" s="112"/>
      <c r="D465" s="113"/>
      <c r="E465" s="114"/>
      <c r="F465" s="114"/>
      <c r="G465" s="114"/>
      <c r="H465" s="113"/>
    </row>
  </sheetData>
  <sheetProtection algorithmName="SHA-512" hashValue="ZPeGUu5e9WWADePtX/ONP4fNjiFY75R7+LjU4wowPwGr07///eyGKrY7VumptGtKI/xe+SUep8ywPCb/K+x94Q==" saltValue="yuFgyp0bWjHLUTzaHpOVJw==" spinCount="100000" sheet="1" objects="1" scenarios="1"/>
  <mergeCells count="14">
    <mergeCell ref="A5:H5"/>
    <mergeCell ref="E9:F9"/>
    <mergeCell ref="A10:A11"/>
    <mergeCell ref="B10:B11"/>
    <mergeCell ref="C10:C11"/>
    <mergeCell ref="D10:D11"/>
    <mergeCell ref="E10:E11"/>
    <mergeCell ref="F10:F11"/>
    <mergeCell ref="A1:C1"/>
    <mergeCell ref="A2:C2"/>
    <mergeCell ref="A3:C3"/>
    <mergeCell ref="D1:H1"/>
    <mergeCell ref="D2:H2"/>
    <mergeCell ref="D3:H3"/>
  </mergeCells>
  <printOptions horizontalCentered="1"/>
  <pageMargins left="0.31496062992125984" right="0.11811023622047245" top="0.39370078740157483" bottom="0.59055118110236227" header="0.11811023622047245" footer="0.11811023622047245"/>
  <pageSetup paperSize="9" scale="75" orientation="portrait" r:id="rId1"/>
  <headerFooter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2282A-8B84-439A-9882-2F8160DB5713}">
  <sheetPr>
    <tabColor rgb="FFFFFF00"/>
  </sheetPr>
  <dimension ref="A1:K334"/>
  <sheetViews>
    <sheetView showZeros="0" topLeftCell="A112" zoomScaleNormal="100" workbookViewId="0">
      <selection activeCell="H48" sqref="H48"/>
    </sheetView>
  </sheetViews>
  <sheetFormatPr defaultRowHeight="11.25" x14ac:dyDescent="0.25"/>
  <cols>
    <col min="1" max="1" width="8.140625" style="10" customWidth="1"/>
    <col min="2" max="2" width="8.7109375" style="10" customWidth="1"/>
    <col min="3" max="3" width="9" style="10" customWidth="1"/>
    <col min="4" max="4" width="56" style="93" customWidth="1"/>
    <col min="5" max="5" width="5" style="115" customWidth="1"/>
    <col min="6" max="6" width="8.140625" style="115" bestFit="1" customWidth="1"/>
    <col min="7" max="7" width="11.28515625" style="115" customWidth="1"/>
    <col min="8" max="8" width="16" style="93" customWidth="1"/>
    <col min="9" max="9" width="11.7109375" style="170" customWidth="1"/>
    <col min="10" max="10" width="10.7109375" style="10" customWidth="1"/>
    <col min="11" max="255" width="9.140625" style="10"/>
    <col min="256" max="256" width="1.140625" style="10" customWidth="1"/>
    <col min="257" max="257" width="8.140625" style="10" customWidth="1"/>
    <col min="258" max="258" width="8.7109375" style="10" customWidth="1"/>
    <col min="259" max="259" width="9" style="10" customWidth="1"/>
    <col min="260" max="260" width="56" style="10" customWidth="1"/>
    <col min="261" max="261" width="5" style="10" customWidth="1"/>
    <col min="262" max="262" width="8.140625" style="10" bestFit="1" customWidth="1"/>
    <col min="263" max="263" width="11.28515625" style="10" customWidth="1"/>
    <col min="264" max="264" width="16" style="10" customWidth="1"/>
    <col min="265" max="265" width="11.7109375" style="10" customWidth="1"/>
    <col min="266" max="266" width="10.7109375" style="10" customWidth="1"/>
    <col min="267" max="511" width="9.140625" style="10"/>
    <col min="512" max="512" width="1.140625" style="10" customWidth="1"/>
    <col min="513" max="513" width="8.140625" style="10" customWidth="1"/>
    <col min="514" max="514" width="8.7109375" style="10" customWidth="1"/>
    <col min="515" max="515" width="9" style="10" customWidth="1"/>
    <col min="516" max="516" width="56" style="10" customWidth="1"/>
    <col min="517" max="517" width="5" style="10" customWidth="1"/>
    <col min="518" max="518" width="8.140625" style="10" bestFit="1" customWidth="1"/>
    <col min="519" max="519" width="11.28515625" style="10" customWidth="1"/>
    <col min="520" max="520" width="16" style="10" customWidth="1"/>
    <col min="521" max="521" width="11.7109375" style="10" customWidth="1"/>
    <col min="522" max="522" width="10.7109375" style="10" customWidth="1"/>
    <col min="523" max="767" width="9.140625" style="10"/>
    <col min="768" max="768" width="1.140625" style="10" customWidth="1"/>
    <col min="769" max="769" width="8.140625" style="10" customWidth="1"/>
    <col min="770" max="770" width="8.7109375" style="10" customWidth="1"/>
    <col min="771" max="771" width="9" style="10" customWidth="1"/>
    <col min="772" max="772" width="56" style="10" customWidth="1"/>
    <col min="773" max="773" width="5" style="10" customWidth="1"/>
    <col min="774" max="774" width="8.140625" style="10" bestFit="1" customWidth="1"/>
    <col min="775" max="775" width="11.28515625" style="10" customWidth="1"/>
    <col min="776" max="776" width="16" style="10" customWidth="1"/>
    <col min="777" max="777" width="11.7109375" style="10" customWidth="1"/>
    <col min="778" max="778" width="10.7109375" style="10" customWidth="1"/>
    <col min="779" max="1023" width="9.140625" style="10"/>
    <col min="1024" max="1024" width="1.140625" style="10" customWidth="1"/>
    <col min="1025" max="1025" width="8.140625" style="10" customWidth="1"/>
    <col min="1026" max="1026" width="8.7109375" style="10" customWidth="1"/>
    <col min="1027" max="1027" width="9" style="10" customWidth="1"/>
    <col min="1028" max="1028" width="56" style="10" customWidth="1"/>
    <col min="1029" max="1029" width="5" style="10" customWidth="1"/>
    <col min="1030" max="1030" width="8.140625" style="10" bestFit="1" customWidth="1"/>
    <col min="1031" max="1031" width="11.28515625" style="10" customWidth="1"/>
    <col min="1032" max="1032" width="16" style="10" customWidth="1"/>
    <col min="1033" max="1033" width="11.7109375" style="10" customWidth="1"/>
    <col min="1034" max="1034" width="10.7109375" style="10" customWidth="1"/>
    <col min="1035" max="1279" width="9.140625" style="10"/>
    <col min="1280" max="1280" width="1.140625" style="10" customWidth="1"/>
    <col min="1281" max="1281" width="8.140625" style="10" customWidth="1"/>
    <col min="1282" max="1282" width="8.7109375" style="10" customWidth="1"/>
    <col min="1283" max="1283" width="9" style="10" customWidth="1"/>
    <col min="1284" max="1284" width="56" style="10" customWidth="1"/>
    <col min="1285" max="1285" width="5" style="10" customWidth="1"/>
    <col min="1286" max="1286" width="8.140625" style="10" bestFit="1" customWidth="1"/>
    <col min="1287" max="1287" width="11.28515625" style="10" customWidth="1"/>
    <col min="1288" max="1288" width="16" style="10" customWidth="1"/>
    <col min="1289" max="1289" width="11.7109375" style="10" customWidth="1"/>
    <col min="1290" max="1290" width="10.7109375" style="10" customWidth="1"/>
    <col min="1291" max="1535" width="9.140625" style="10"/>
    <col min="1536" max="1536" width="1.140625" style="10" customWidth="1"/>
    <col min="1537" max="1537" width="8.140625" style="10" customWidth="1"/>
    <col min="1538" max="1538" width="8.7109375" style="10" customWidth="1"/>
    <col min="1539" max="1539" width="9" style="10" customWidth="1"/>
    <col min="1540" max="1540" width="56" style="10" customWidth="1"/>
    <col min="1541" max="1541" width="5" style="10" customWidth="1"/>
    <col min="1542" max="1542" width="8.140625" style="10" bestFit="1" customWidth="1"/>
    <col min="1543" max="1543" width="11.28515625" style="10" customWidth="1"/>
    <col min="1544" max="1544" width="16" style="10" customWidth="1"/>
    <col min="1545" max="1545" width="11.7109375" style="10" customWidth="1"/>
    <col min="1546" max="1546" width="10.7109375" style="10" customWidth="1"/>
    <col min="1547" max="1791" width="9.140625" style="10"/>
    <col min="1792" max="1792" width="1.140625" style="10" customWidth="1"/>
    <col min="1793" max="1793" width="8.140625" style="10" customWidth="1"/>
    <col min="1794" max="1794" width="8.7109375" style="10" customWidth="1"/>
    <col min="1795" max="1795" width="9" style="10" customWidth="1"/>
    <col min="1796" max="1796" width="56" style="10" customWidth="1"/>
    <col min="1797" max="1797" width="5" style="10" customWidth="1"/>
    <col min="1798" max="1798" width="8.140625" style="10" bestFit="1" customWidth="1"/>
    <col min="1799" max="1799" width="11.28515625" style="10" customWidth="1"/>
    <col min="1800" max="1800" width="16" style="10" customWidth="1"/>
    <col min="1801" max="1801" width="11.7109375" style="10" customWidth="1"/>
    <col min="1802" max="1802" width="10.7109375" style="10" customWidth="1"/>
    <col min="1803" max="2047" width="9.140625" style="10"/>
    <col min="2048" max="2048" width="1.140625" style="10" customWidth="1"/>
    <col min="2049" max="2049" width="8.140625" style="10" customWidth="1"/>
    <col min="2050" max="2050" width="8.7109375" style="10" customWidth="1"/>
    <col min="2051" max="2051" width="9" style="10" customWidth="1"/>
    <col min="2052" max="2052" width="56" style="10" customWidth="1"/>
    <col min="2053" max="2053" width="5" style="10" customWidth="1"/>
    <col min="2054" max="2054" width="8.140625" style="10" bestFit="1" customWidth="1"/>
    <col min="2055" max="2055" width="11.28515625" style="10" customWidth="1"/>
    <col min="2056" max="2056" width="16" style="10" customWidth="1"/>
    <col min="2057" max="2057" width="11.7109375" style="10" customWidth="1"/>
    <col min="2058" max="2058" width="10.7109375" style="10" customWidth="1"/>
    <col min="2059" max="2303" width="9.140625" style="10"/>
    <col min="2304" max="2304" width="1.140625" style="10" customWidth="1"/>
    <col min="2305" max="2305" width="8.140625" style="10" customWidth="1"/>
    <col min="2306" max="2306" width="8.7109375" style="10" customWidth="1"/>
    <col min="2307" max="2307" width="9" style="10" customWidth="1"/>
    <col min="2308" max="2308" width="56" style="10" customWidth="1"/>
    <col min="2309" max="2309" width="5" style="10" customWidth="1"/>
    <col min="2310" max="2310" width="8.140625" style="10" bestFit="1" customWidth="1"/>
    <col min="2311" max="2311" width="11.28515625" style="10" customWidth="1"/>
    <col min="2312" max="2312" width="16" style="10" customWidth="1"/>
    <col min="2313" max="2313" width="11.7109375" style="10" customWidth="1"/>
    <col min="2314" max="2314" width="10.7109375" style="10" customWidth="1"/>
    <col min="2315" max="2559" width="9.140625" style="10"/>
    <col min="2560" max="2560" width="1.140625" style="10" customWidth="1"/>
    <col min="2561" max="2561" width="8.140625" style="10" customWidth="1"/>
    <col min="2562" max="2562" width="8.7109375" style="10" customWidth="1"/>
    <col min="2563" max="2563" width="9" style="10" customWidth="1"/>
    <col min="2564" max="2564" width="56" style="10" customWidth="1"/>
    <col min="2565" max="2565" width="5" style="10" customWidth="1"/>
    <col min="2566" max="2566" width="8.140625" style="10" bestFit="1" customWidth="1"/>
    <col min="2567" max="2567" width="11.28515625" style="10" customWidth="1"/>
    <col min="2568" max="2568" width="16" style="10" customWidth="1"/>
    <col min="2569" max="2569" width="11.7109375" style="10" customWidth="1"/>
    <col min="2570" max="2570" width="10.7109375" style="10" customWidth="1"/>
    <col min="2571" max="2815" width="9.140625" style="10"/>
    <col min="2816" max="2816" width="1.140625" style="10" customWidth="1"/>
    <col min="2817" max="2817" width="8.140625" style="10" customWidth="1"/>
    <col min="2818" max="2818" width="8.7109375" style="10" customWidth="1"/>
    <col min="2819" max="2819" width="9" style="10" customWidth="1"/>
    <col min="2820" max="2820" width="56" style="10" customWidth="1"/>
    <col min="2821" max="2821" width="5" style="10" customWidth="1"/>
    <col min="2822" max="2822" width="8.140625" style="10" bestFit="1" customWidth="1"/>
    <col min="2823" max="2823" width="11.28515625" style="10" customWidth="1"/>
    <col min="2824" max="2824" width="16" style="10" customWidth="1"/>
    <col min="2825" max="2825" width="11.7109375" style="10" customWidth="1"/>
    <col min="2826" max="2826" width="10.7109375" style="10" customWidth="1"/>
    <col min="2827" max="3071" width="9.140625" style="10"/>
    <col min="3072" max="3072" width="1.140625" style="10" customWidth="1"/>
    <col min="3073" max="3073" width="8.140625" style="10" customWidth="1"/>
    <col min="3074" max="3074" width="8.7109375" style="10" customWidth="1"/>
    <col min="3075" max="3075" width="9" style="10" customWidth="1"/>
    <col min="3076" max="3076" width="56" style="10" customWidth="1"/>
    <col min="3077" max="3077" width="5" style="10" customWidth="1"/>
    <col min="3078" max="3078" width="8.140625" style="10" bestFit="1" customWidth="1"/>
    <col min="3079" max="3079" width="11.28515625" style="10" customWidth="1"/>
    <col min="3080" max="3080" width="16" style="10" customWidth="1"/>
    <col min="3081" max="3081" width="11.7109375" style="10" customWidth="1"/>
    <col min="3082" max="3082" width="10.7109375" style="10" customWidth="1"/>
    <col min="3083" max="3327" width="9.140625" style="10"/>
    <col min="3328" max="3328" width="1.140625" style="10" customWidth="1"/>
    <col min="3329" max="3329" width="8.140625" style="10" customWidth="1"/>
    <col min="3330" max="3330" width="8.7109375" style="10" customWidth="1"/>
    <col min="3331" max="3331" width="9" style="10" customWidth="1"/>
    <col min="3332" max="3332" width="56" style="10" customWidth="1"/>
    <col min="3333" max="3333" width="5" style="10" customWidth="1"/>
    <col min="3334" max="3334" width="8.140625" style="10" bestFit="1" customWidth="1"/>
    <col min="3335" max="3335" width="11.28515625" style="10" customWidth="1"/>
    <col min="3336" max="3336" width="16" style="10" customWidth="1"/>
    <col min="3337" max="3337" width="11.7109375" style="10" customWidth="1"/>
    <col min="3338" max="3338" width="10.7109375" style="10" customWidth="1"/>
    <col min="3339" max="3583" width="9.140625" style="10"/>
    <col min="3584" max="3584" width="1.140625" style="10" customWidth="1"/>
    <col min="3585" max="3585" width="8.140625" style="10" customWidth="1"/>
    <col min="3586" max="3586" width="8.7109375" style="10" customWidth="1"/>
    <col min="3587" max="3587" width="9" style="10" customWidth="1"/>
    <col min="3588" max="3588" width="56" style="10" customWidth="1"/>
    <col min="3589" max="3589" width="5" style="10" customWidth="1"/>
    <col min="3590" max="3590" width="8.140625" style="10" bestFit="1" customWidth="1"/>
    <col min="3591" max="3591" width="11.28515625" style="10" customWidth="1"/>
    <col min="3592" max="3592" width="16" style="10" customWidth="1"/>
    <col min="3593" max="3593" width="11.7109375" style="10" customWidth="1"/>
    <col min="3594" max="3594" width="10.7109375" style="10" customWidth="1"/>
    <col min="3595" max="3839" width="9.140625" style="10"/>
    <col min="3840" max="3840" width="1.140625" style="10" customWidth="1"/>
    <col min="3841" max="3841" width="8.140625" style="10" customWidth="1"/>
    <col min="3842" max="3842" width="8.7109375" style="10" customWidth="1"/>
    <col min="3843" max="3843" width="9" style="10" customWidth="1"/>
    <col min="3844" max="3844" width="56" style="10" customWidth="1"/>
    <col min="3845" max="3845" width="5" style="10" customWidth="1"/>
    <col min="3846" max="3846" width="8.140625" style="10" bestFit="1" customWidth="1"/>
    <col min="3847" max="3847" width="11.28515625" style="10" customWidth="1"/>
    <col min="3848" max="3848" width="16" style="10" customWidth="1"/>
    <col min="3849" max="3849" width="11.7109375" style="10" customWidth="1"/>
    <col min="3850" max="3850" width="10.7109375" style="10" customWidth="1"/>
    <col min="3851" max="4095" width="9.140625" style="10"/>
    <col min="4096" max="4096" width="1.140625" style="10" customWidth="1"/>
    <col min="4097" max="4097" width="8.140625" style="10" customWidth="1"/>
    <col min="4098" max="4098" width="8.7109375" style="10" customWidth="1"/>
    <col min="4099" max="4099" width="9" style="10" customWidth="1"/>
    <col min="4100" max="4100" width="56" style="10" customWidth="1"/>
    <col min="4101" max="4101" width="5" style="10" customWidth="1"/>
    <col min="4102" max="4102" width="8.140625" style="10" bestFit="1" customWidth="1"/>
    <col min="4103" max="4103" width="11.28515625" style="10" customWidth="1"/>
    <col min="4104" max="4104" width="16" style="10" customWidth="1"/>
    <col min="4105" max="4105" width="11.7109375" style="10" customWidth="1"/>
    <col min="4106" max="4106" width="10.7109375" style="10" customWidth="1"/>
    <col min="4107" max="4351" width="9.140625" style="10"/>
    <col min="4352" max="4352" width="1.140625" style="10" customWidth="1"/>
    <col min="4353" max="4353" width="8.140625" style="10" customWidth="1"/>
    <col min="4354" max="4354" width="8.7109375" style="10" customWidth="1"/>
    <col min="4355" max="4355" width="9" style="10" customWidth="1"/>
    <col min="4356" max="4356" width="56" style="10" customWidth="1"/>
    <col min="4357" max="4357" width="5" style="10" customWidth="1"/>
    <col min="4358" max="4358" width="8.140625" style="10" bestFit="1" customWidth="1"/>
    <col min="4359" max="4359" width="11.28515625" style="10" customWidth="1"/>
    <col min="4360" max="4360" width="16" style="10" customWidth="1"/>
    <col min="4361" max="4361" width="11.7109375" style="10" customWidth="1"/>
    <col min="4362" max="4362" width="10.7109375" style="10" customWidth="1"/>
    <col min="4363" max="4607" width="9.140625" style="10"/>
    <col min="4608" max="4608" width="1.140625" style="10" customWidth="1"/>
    <col min="4609" max="4609" width="8.140625" style="10" customWidth="1"/>
    <col min="4610" max="4610" width="8.7109375" style="10" customWidth="1"/>
    <col min="4611" max="4611" width="9" style="10" customWidth="1"/>
    <col min="4612" max="4612" width="56" style="10" customWidth="1"/>
    <col min="4613" max="4613" width="5" style="10" customWidth="1"/>
    <col min="4614" max="4614" width="8.140625" style="10" bestFit="1" customWidth="1"/>
    <col min="4615" max="4615" width="11.28515625" style="10" customWidth="1"/>
    <col min="4616" max="4616" width="16" style="10" customWidth="1"/>
    <col min="4617" max="4617" width="11.7109375" style="10" customWidth="1"/>
    <col min="4618" max="4618" width="10.7109375" style="10" customWidth="1"/>
    <col min="4619" max="4863" width="9.140625" style="10"/>
    <col min="4864" max="4864" width="1.140625" style="10" customWidth="1"/>
    <col min="4865" max="4865" width="8.140625" style="10" customWidth="1"/>
    <col min="4866" max="4866" width="8.7109375" style="10" customWidth="1"/>
    <col min="4867" max="4867" width="9" style="10" customWidth="1"/>
    <col min="4868" max="4868" width="56" style="10" customWidth="1"/>
    <col min="4869" max="4869" width="5" style="10" customWidth="1"/>
    <col min="4870" max="4870" width="8.140625" style="10" bestFit="1" customWidth="1"/>
    <col min="4871" max="4871" width="11.28515625" style="10" customWidth="1"/>
    <col min="4872" max="4872" width="16" style="10" customWidth="1"/>
    <col min="4873" max="4873" width="11.7109375" style="10" customWidth="1"/>
    <col min="4874" max="4874" width="10.7109375" style="10" customWidth="1"/>
    <col min="4875" max="5119" width="9.140625" style="10"/>
    <col min="5120" max="5120" width="1.140625" style="10" customWidth="1"/>
    <col min="5121" max="5121" width="8.140625" style="10" customWidth="1"/>
    <col min="5122" max="5122" width="8.7109375" style="10" customWidth="1"/>
    <col min="5123" max="5123" width="9" style="10" customWidth="1"/>
    <col min="5124" max="5124" width="56" style="10" customWidth="1"/>
    <col min="5125" max="5125" width="5" style="10" customWidth="1"/>
    <col min="5126" max="5126" width="8.140625" style="10" bestFit="1" customWidth="1"/>
    <col min="5127" max="5127" width="11.28515625" style="10" customWidth="1"/>
    <col min="5128" max="5128" width="16" style="10" customWidth="1"/>
    <col min="5129" max="5129" width="11.7109375" style="10" customWidth="1"/>
    <col min="5130" max="5130" width="10.7109375" style="10" customWidth="1"/>
    <col min="5131" max="5375" width="9.140625" style="10"/>
    <col min="5376" max="5376" width="1.140625" style="10" customWidth="1"/>
    <col min="5377" max="5377" width="8.140625" style="10" customWidth="1"/>
    <col min="5378" max="5378" width="8.7109375" style="10" customWidth="1"/>
    <col min="5379" max="5379" width="9" style="10" customWidth="1"/>
    <col min="5380" max="5380" width="56" style="10" customWidth="1"/>
    <col min="5381" max="5381" width="5" style="10" customWidth="1"/>
    <col min="5382" max="5382" width="8.140625" style="10" bestFit="1" customWidth="1"/>
    <col min="5383" max="5383" width="11.28515625" style="10" customWidth="1"/>
    <col min="5384" max="5384" width="16" style="10" customWidth="1"/>
    <col min="5385" max="5385" width="11.7109375" style="10" customWidth="1"/>
    <col min="5386" max="5386" width="10.7109375" style="10" customWidth="1"/>
    <col min="5387" max="5631" width="9.140625" style="10"/>
    <col min="5632" max="5632" width="1.140625" style="10" customWidth="1"/>
    <col min="5633" max="5633" width="8.140625" style="10" customWidth="1"/>
    <col min="5634" max="5634" width="8.7109375" style="10" customWidth="1"/>
    <col min="5635" max="5635" width="9" style="10" customWidth="1"/>
    <col min="5636" max="5636" width="56" style="10" customWidth="1"/>
    <col min="5637" max="5637" width="5" style="10" customWidth="1"/>
    <col min="5638" max="5638" width="8.140625" style="10" bestFit="1" customWidth="1"/>
    <col min="5639" max="5639" width="11.28515625" style="10" customWidth="1"/>
    <col min="5640" max="5640" width="16" style="10" customWidth="1"/>
    <col min="5641" max="5641" width="11.7109375" style="10" customWidth="1"/>
    <col min="5642" max="5642" width="10.7109375" style="10" customWidth="1"/>
    <col min="5643" max="5887" width="9.140625" style="10"/>
    <col min="5888" max="5888" width="1.140625" style="10" customWidth="1"/>
    <col min="5889" max="5889" width="8.140625" style="10" customWidth="1"/>
    <col min="5890" max="5890" width="8.7109375" style="10" customWidth="1"/>
    <col min="5891" max="5891" width="9" style="10" customWidth="1"/>
    <col min="5892" max="5892" width="56" style="10" customWidth="1"/>
    <col min="5893" max="5893" width="5" style="10" customWidth="1"/>
    <col min="5894" max="5894" width="8.140625" style="10" bestFit="1" customWidth="1"/>
    <col min="5895" max="5895" width="11.28515625" style="10" customWidth="1"/>
    <col min="5896" max="5896" width="16" style="10" customWidth="1"/>
    <col min="5897" max="5897" width="11.7109375" style="10" customWidth="1"/>
    <col min="5898" max="5898" width="10.7109375" style="10" customWidth="1"/>
    <col min="5899" max="6143" width="9.140625" style="10"/>
    <col min="6144" max="6144" width="1.140625" style="10" customWidth="1"/>
    <col min="6145" max="6145" width="8.140625" style="10" customWidth="1"/>
    <col min="6146" max="6146" width="8.7109375" style="10" customWidth="1"/>
    <col min="6147" max="6147" width="9" style="10" customWidth="1"/>
    <col min="6148" max="6148" width="56" style="10" customWidth="1"/>
    <col min="6149" max="6149" width="5" style="10" customWidth="1"/>
    <col min="6150" max="6150" width="8.140625" style="10" bestFit="1" customWidth="1"/>
    <col min="6151" max="6151" width="11.28515625" style="10" customWidth="1"/>
    <col min="6152" max="6152" width="16" style="10" customWidth="1"/>
    <col min="6153" max="6153" width="11.7109375" style="10" customWidth="1"/>
    <col min="6154" max="6154" width="10.7109375" style="10" customWidth="1"/>
    <col min="6155" max="6399" width="9.140625" style="10"/>
    <col min="6400" max="6400" width="1.140625" style="10" customWidth="1"/>
    <col min="6401" max="6401" width="8.140625" style="10" customWidth="1"/>
    <col min="6402" max="6402" width="8.7109375" style="10" customWidth="1"/>
    <col min="6403" max="6403" width="9" style="10" customWidth="1"/>
    <col min="6404" max="6404" width="56" style="10" customWidth="1"/>
    <col min="6405" max="6405" width="5" style="10" customWidth="1"/>
    <col min="6406" max="6406" width="8.140625" style="10" bestFit="1" customWidth="1"/>
    <col min="6407" max="6407" width="11.28515625" style="10" customWidth="1"/>
    <col min="6408" max="6408" width="16" style="10" customWidth="1"/>
    <col min="6409" max="6409" width="11.7109375" style="10" customWidth="1"/>
    <col min="6410" max="6410" width="10.7109375" style="10" customWidth="1"/>
    <col min="6411" max="6655" width="9.140625" style="10"/>
    <col min="6656" max="6656" width="1.140625" style="10" customWidth="1"/>
    <col min="6657" max="6657" width="8.140625" style="10" customWidth="1"/>
    <col min="6658" max="6658" width="8.7109375" style="10" customWidth="1"/>
    <col min="6659" max="6659" width="9" style="10" customWidth="1"/>
    <col min="6660" max="6660" width="56" style="10" customWidth="1"/>
    <col min="6661" max="6661" width="5" style="10" customWidth="1"/>
    <col min="6662" max="6662" width="8.140625" style="10" bestFit="1" customWidth="1"/>
    <col min="6663" max="6663" width="11.28515625" style="10" customWidth="1"/>
    <col min="6664" max="6664" width="16" style="10" customWidth="1"/>
    <col min="6665" max="6665" width="11.7109375" style="10" customWidth="1"/>
    <col min="6666" max="6666" width="10.7109375" style="10" customWidth="1"/>
    <col min="6667" max="6911" width="9.140625" style="10"/>
    <col min="6912" max="6912" width="1.140625" style="10" customWidth="1"/>
    <col min="6913" max="6913" width="8.140625" style="10" customWidth="1"/>
    <col min="6914" max="6914" width="8.7109375" style="10" customWidth="1"/>
    <col min="6915" max="6915" width="9" style="10" customWidth="1"/>
    <col min="6916" max="6916" width="56" style="10" customWidth="1"/>
    <col min="6917" max="6917" width="5" style="10" customWidth="1"/>
    <col min="6918" max="6918" width="8.140625" style="10" bestFit="1" customWidth="1"/>
    <col min="6919" max="6919" width="11.28515625" style="10" customWidth="1"/>
    <col min="6920" max="6920" width="16" style="10" customWidth="1"/>
    <col min="6921" max="6921" width="11.7109375" style="10" customWidth="1"/>
    <col min="6922" max="6922" width="10.7109375" style="10" customWidth="1"/>
    <col min="6923" max="7167" width="9.140625" style="10"/>
    <col min="7168" max="7168" width="1.140625" style="10" customWidth="1"/>
    <col min="7169" max="7169" width="8.140625" style="10" customWidth="1"/>
    <col min="7170" max="7170" width="8.7109375" style="10" customWidth="1"/>
    <col min="7171" max="7171" width="9" style="10" customWidth="1"/>
    <col min="7172" max="7172" width="56" style="10" customWidth="1"/>
    <col min="7173" max="7173" width="5" style="10" customWidth="1"/>
    <col min="7174" max="7174" width="8.140625" style="10" bestFit="1" customWidth="1"/>
    <col min="7175" max="7175" width="11.28515625" style="10" customWidth="1"/>
    <col min="7176" max="7176" width="16" style="10" customWidth="1"/>
    <col min="7177" max="7177" width="11.7109375" style="10" customWidth="1"/>
    <col min="7178" max="7178" width="10.7109375" style="10" customWidth="1"/>
    <col min="7179" max="7423" width="9.140625" style="10"/>
    <col min="7424" max="7424" width="1.140625" style="10" customWidth="1"/>
    <col min="7425" max="7425" width="8.140625" style="10" customWidth="1"/>
    <col min="7426" max="7426" width="8.7109375" style="10" customWidth="1"/>
    <col min="7427" max="7427" width="9" style="10" customWidth="1"/>
    <col min="7428" max="7428" width="56" style="10" customWidth="1"/>
    <col min="7429" max="7429" width="5" style="10" customWidth="1"/>
    <col min="7430" max="7430" width="8.140625" style="10" bestFit="1" customWidth="1"/>
    <col min="7431" max="7431" width="11.28515625" style="10" customWidth="1"/>
    <col min="7432" max="7432" width="16" style="10" customWidth="1"/>
    <col min="7433" max="7433" width="11.7109375" style="10" customWidth="1"/>
    <col min="7434" max="7434" width="10.7109375" style="10" customWidth="1"/>
    <col min="7435" max="7679" width="9.140625" style="10"/>
    <col min="7680" max="7680" width="1.140625" style="10" customWidth="1"/>
    <col min="7681" max="7681" width="8.140625" style="10" customWidth="1"/>
    <col min="7682" max="7682" width="8.7109375" style="10" customWidth="1"/>
    <col min="7683" max="7683" width="9" style="10" customWidth="1"/>
    <col min="7684" max="7684" width="56" style="10" customWidth="1"/>
    <col min="7685" max="7685" width="5" style="10" customWidth="1"/>
    <col min="7686" max="7686" width="8.140625" style="10" bestFit="1" customWidth="1"/>
    <col min="7687" max="7687" width="11.28515625" style="10" customWidth="1"/>
    <col min="7688" max="7688" width="16" style="10" customWidth="1"/>
    <col min="7689" max="7689" width="11.7109375" style="10" customWidth="1"/>
    <col min="7690" max="7690" width="10.7109375" style="10" customWidth="1"/>
    <col min="7691" max="7935" width="9.140625" style="10"/>
    <col min="7936" max="7936" width="1.140625" style="10" customWidth="1"/>
    <col min="7937" max="7937" width="8.140625" style="10" customWidth="1"/>
    <col min="7938" max="7938" width="8.7109375" style="10" customWidth="1"/>
    <col min="7939" max="7939" width="9" style="10" customWidth="1"/>
    <col min="7940" max="7940" width="56" style="10" customWidth="1"/>
    <col min="7941" max="7941" width="5" style="10" customWidth="1"/>
    <col min="7942" max="7942" width="8.140625" style="10" bestFit="1" customWidth="1"/>
    <col min="7943" max="7943" width="11.28515625" style="10" customWidth="1"/>
    <col min="7944" max="7944" width="16" style="10" customWidth="1"/>
    <col min="7945" max="7945" width="11.7109375" style="10" customWidth="1"/>
    <col min="7946" max="7946" width="10.7109375" style="10" customWidth="1"/>
    <col min="7947" max="8191" width="9.140625" style="10"/>
    <col min="8192" max="8192" width="1.140625" style="10" customWidth="1"/>
    <col min="8193" max="8193" width="8.140625" style="10" customWidth="1"/>
    <col min="8194" max="8194" width="8.7109375" style="10" customWidth="1"/>
    <col min="8195" max="8195" width="9" style="10" customWidth="1"/>
    <col min="8196" max="8196" width="56" style="10" customWidth="1"/>
    <col min="8197" max="8197" width="5" style="10" customWidth="1"/>
    <col min="8198" max="8198" width="8.140625" style="10" bestFit="1" customWidth="1"/>
    <col min="8199" max="8199" width="11.28515625" style="10" customWidth="1"/>
    <col min="8200" max="8200" width="16" style="10" customWidth="1"/>
    <col min="8201" max="8201" width="11.7109375" style="10" customWidth="1"/>
    <col min="8202" max="8202" width="10.7109375" style="10" customWidth="1"/>
    <col min="8203" max="8447" width="9.140625" style="10"/>
    <col min="8448" max="8448" width="1.140625" style="10" customWidth="1"/>
    <col min="8449" max="8449" width="8.140625" style="10" customWidth="1"/>
    <col min="8450" max="8450" width="8.7109375" style="10" customWidth="1"/>
    <col min="8451" max="8451" width="9" style="10" customWidth="1"/>
    <col min="8452" max="8452" width="56" style="10" customWidth="1"/>
    <col min="8453" max="8453" width="5" style="10" customWidth="1"/>
    <col min="8454" max="8454" width="8.140625" style="10" bestFit="1" customWidth="1"/>
    <col min="8455" max="8455" width="11.28515625" style="10" customWidth="1"/>
    <col min="8456" max="8456" width="16" style="10" customWidth="1"/>
    <col min="8457" max="8457" width="11.7109375" style="10" customWidth="1"/>
    <col min="8458" max="8458" width="10.7109375" style="10" customWidth="1"/>
    <col min="8459" max="8703" width="9.140625" style="10"/>
    <col min="8704" max="8704" width="1.140625" style="10" customWidth="1"/>
    <col min="8705" max="8705" width="8.140625" style="10" customWidth="1"/>
    <col min="8706" max="8706" width="8.7109375" style="10" customWidth="1"/>
    <col min="8707" max="8707" width="9" style="10" customWidth="1"/>
    <col min="8708" max="8708" width="56" style="10" customWidth="1"/>
    <col min="8709" max="8709" width="5" style="10" customWidth="1"/>
    <col min="8710" max="8710" width="8.140625" style="10" bestFit="1" customWidth="1"/>
    <col min="8711" max="8711" width="11.28515625" style="10" customWidth="1"/>
    <col min="8712" max="8712" width="16" style="10" customWidth="1"/>
    <col min="8713" max="8713" width="11.7109375" style="10" customWidth="1"/>
    <col min="8714" max="8714" width="10.7109375" style="10" customWidth="1"/>
    <col min="8715" max="8959" width="9.140625" style="10"/>
    <col min="8960" max="8960" width="1.140625" style="10" customWidth="1"/>
    <col min="8961" max="8961" width="8.140625" style="10" customWidth="1"/>
    <col min="8962" max="8962" width="8.7109375" style="10" customWidth="1"/>
    <col min="8963" max="8963" width="9" style="10" customWidth="1"/>
    <col min="8964" max="8964" width="56" style="10" customWidth="1"/>
    <col min="8965" max="8965" width="5" style="10" customWidth="1"/>
    <col min="8966" max="8966" width="8.140625" style="10" bestFit="1" customWidth="1"/>
    <col min="8967" max="8967" width="11.28515625" style="10" customWidth="1"/>
    <col min="8968" max="8968" width="16" style="10" customWidth="1"/>
    <col min="8969" max="8969" width="11.7109375" style="10" customWidth="1"/>
    <col min="8970" max="8970" width="10.7109375" style="10" customWidth="1"/>
    <col min="8971" max="9215" width="9.140625" style="10"/>
    <col min="9216" max="9216" width="1.140625" style="10" customWidth="1"/>
    <col min="9217" max="9217" width="8.140625" style="10" customWidth="1"/>
    <col min="9218" max="9218" width="8.7109375" style="10" customWidth="1"/>
    <col min="9219" max="9219" width="9" style="10" customWidth="1"/>
    <col min="9220" max="9220" width="56" style="10" customWidth="1"/>
    <col min="9221" max="9221" width="5" style="10" customWidth="1"/>
    <col min="9222" max="9222" width="8.140625" style="10" bestFit="1" customWidth="1"/>
    <col min="9223" max="9223" width="11.28515625" style="10" customWidth="1"/>
    <col min="9224" max="9224" width="16" style="10" customWidth="1"/>
    <col min="9225" max="9225" width="11.7109375" style="10" customWidth="1"/>
    <col min="9226" max="9226" width="10.7109375" style="10" customWidth="1"/>
    <col min="9227" max="9471" width="9.140625" style="10"/>
    <col min="9472" max="9472" width="1.140625" style="10" customWidth="1"/>
    <col min="9473" max="9473" width="8.140625" style="10" customWidth="1"/>
    <col min="9474" max="9474" width="8.7109375" style="10" customWidth="1"/>
    <col min="9475" max="9475" width="9" style="10" customWidth="1"/>
    <col min="9476" max="9476" width="56" style="10" customWidth="1"/>
    <col min="9477" max="9477" width="5" style="10" customWidth="1"/>
    <col min="9478" max="9478" width="8.140625" style="10" bestFit="1" customWidth="1"/>
    <col min="9479" max="9479" width="11.28515625" style="10" customWidth="1"/>
    <col min="9480" max="9480" width="16" style="10" customWidth="1"/>
    <col min="9481" max="9481" width="11.7109375" style="10" customWidth="1"/>
    <col min="9482" max="9482" width="10.7109375" style="10" customWidth="1"/>
    <col min="9483" max="9727" width="9.140625" style="10"/>
    <col min="9728" max="9728" width="1.140625" style="10" customWidth="1"/>
    <col min="9729" max="9729" width="8.140625" style="10" customWidth="1"/>
    <col min="9730" max="9730" width="8.7109375" style="10" customWidth="1"/>
    <col min="9731" max="9731" width="9" style="10" customWidth="1"/>
    <col min="9732" max="9732" width="56" style="10" customWidth="1"/>
    <col min="9733" max="9733" width="5" style="10" customWidth="1"/>
    <col min="9734" max="9734" width="8.140625" style="10" bestFit="1" customWidth="1"/>
    <col min="9735" max="9735" width="11.28515625" style="10" customWidth="1"/>
    <col min="9736" max="9736" width="16" style="10" customWidth="1"/>
    <col min="9737" max="9737" width="11.7109375" style="10" customWidth="1"/>
    <col min="9738" max="9738" width="10.7109375" style="10" customWidth="1"/>
    <col min="9739" max="9983" width="9.140625" style="10"/>
    <col min="9984" max="9984" width="1.140625" style="10" customWidth="1"/>
    <col min="9985" max="9985" width="8.140625" style="10" customWidth="1"/>
    <col min="9986" max="9986" width="8.7109375" style="10" customWidth="1"/>
    <col min="9987" max="9987" width="9" style="10" customWidth="1"/>
    <col min="9988" max="9988" width="56" style="10" customWidth="1"/>
    <col min="9989" max="9989" width="5" style="10" customWidth="1"/>
    <col min="9990" max="9990" width="8.140625" style="10" bestFit="1" customWidth="1"/>
    <col min="9991" max="9991" width="11.28515625" style="10" customWidth="1"/>
    <col min="9992" max="9992" width="16" style="10" customWidth="1"/>
    <col min="9993" max="9993" width="11.7109375" style="10" customWidth="1"/>
    <col min="9994" max="9994" width="10.7109375" style="10" customWidth="1"/>
    <col min="9995" max="10239" width="9.140625" style="10"/>
    <col min="10240" max="10240" width="1.140625" style="10" customWidth="1"/>
    <col min="10241" max="10241" width="8.140625" style="10" customWidth="1"/>
    <col min="10242" max="10242" width="8.7109375" style="10" customWidth="1"/>
    <col min="10243" max="10243" width="9" style="10" customWidth="1"/>
    <col min="10244" max="10244" width="56" style="10" customWidth="1"/>
    <col min="10245" max="10245" width="5" style="10" customWidth="1"/>
    <col min="10246" max="10246" width="8.140625" style="10" bestFit="1" customWidth="1"/>
    <col min="10247" max="10247" width="11.28515625" style="10" customWidth="1"/>
    <col min="10248" max="10248" width="16" style="10" customWidth="1"/>
    <col min="10249" max="10249" width="11.7109375" style="10" customWidth="1"/>
    <col min="10250" max="10250" width="10.7109375" style="10" customWidth="1"/>
    <col min="10251" max="10495" width="9.140625" style="10"/>
    <col min="10496" max="10496" width="1.140625" style="10" customWidth="1"/>
    <col min="10497" max="10497" width="8.140625" style="10" customWidth="1"/>
    <col min="10498" max="10498" width="8.7109375" style="10" customWidth="1"/>
    <col min="10499" max="10499" width="9" style="10" customWidth="1"/>
    <col min="10500" max="10500" width="56" style="10" customWidth="1"/>
    <col min="10501" max="10501" width="5" style="10" customWidth="1"/>
    <col min="10502" max="10502" width="8.140625" style="10" bestFit="1" customWidth="1"/>
    <col min="10503" max="10503" width="11.28515625" style="10" customWidth="1"/>
    <col min="10504" max="10504" width="16" style="10" customWidth="1"/>
    <col min="10505" max="10505" width="11.7109375" style="10" customWidth="1"/>
    <col min="10506" max="10506" width="10.7109375" style="10" customWidth="1"/>
    <col min="10507" max="10751" width="9.140625" style="10"/>
    <col min="10752" max="10752" width="1.140625" style="10" customWidth="1"/>
    <col min="10753" max="10753" width="8.140625" style="10" customWidth="1"/>
    <col min="10754" max="10754" width="8.7109375" style="10" customWidth="1"/>
    <col min="10755" max="10755" width="9" style="10" customWidth="1"/>
    <col min="10756" max="10756" width="56" style="10" customWidth="1"/>
    <col min="10757" max="10757" width="5" style="10" customWidth="1"/>
    <col min="10758" max="10758" width="8.140625" style="10" bestFit="1" customWidth="1"/>
    <col min="10759" max="10759" width="11.28515625" style="10" customWidth="1"/>
    <col min="10760" max="10760" width="16" style="10" customWidth="1"/>
    <col min="10761" max="10761" width="11.7109375" style="10" customWidth="1"/>
    <col min="10762" max="10762" width="10.7109375" style="10" customWidth="1"/>
    <col min="10763" max="11007" width="9.140625" style="10"/>
    <col min="11008" max="11008" width="1.140625" style="10" customWidth="1"/>
    <col min="11009" max="11009" width="8.140625" style="10" customWidth="1"/>
    <col min="11010" max="11010" width="8.7109375" style="10" customWidth="1"/>
    <col min="11011" max="11011" width="9" style="10" customWidth="1"/>
    <col min="11012" max="11012" width="56" style="10" customWidth="1"/>
    <col min="11013" max="11013" width="5" style="10" customWidth="1"/>
    <col min="11014" max="11014" width="8.140625" style="10" bestFit="1" customWidth="1"/>
    <col min="11015" max="11015" width="11.28515625" style="10" customWidth="1"/>
    <col min="11016" max="11016" width="16" style="10" customWidth="1"/>
    <col min="11017" max="11017" width="11.7109375" style="10" customWidth="1"/>
    <col min="11018" max="11018" width="10.7109375" style="10" customWidth="1"/>
    <col min="11019" max="11263" width="9.140625" style="10"/>
    <col min="11264" max="11264" width="1.140625" style="10" customWidth="1"/>
    <col min="11265" max="11265" width="8.140625" style="10" customWidth="1"/>
    <col min="11266" max="11266" width="8.7109375" style="10" customWidth="1"/>
    <col min="11267" max="11267" width="9" style="10" customWidth="1"/>
    <col min="11268" max="11268" width="56" style="10" customWidth="1"/>
    <col min="11269" max="11269" width="5" style="10" customWidth="1"/>
    <col min="11270" max="11270" width="8.140625" style="10" bestFit="1" customWidth="1"/>
    <col min="11271" max="11271" width="11.28515625" style="10" customWidth="1"/>
    <col min="11272" max="11272" width="16" style="10" customWidth="1"/>
    <col min="11273" max="11273" width="11.7109375" style="10" customWidth="1"/>
    <col min="11274" max="11274" width="10.7109375" style="10" customWidth="1"/>
    <col min="11275" max="11519" width="9.140625" style="10"/>
    <col min="11520" max="11520" width="1.140625" style="10" customWidth="1"/>
    <col min="11521" max="11521" width="8.140625" style="10" customWidth="1"/>
    <col min="11522" max="11522" width="8.7109375" style="10" customWidth="1"/>
    <col min="11523" max="11523" width="9" style="10" customWidth="1"/>
    <col min="11524" max="11524" width="56" style="10" customWidth="1"/>
    <col min="11525" max="11525" width="5" style="10" customWidth="1"/>
    <col min="11526" max="11526" width="8.140625" style="10" bestFit="1" customWidth="1"/>
    <col min="11527" max="11527" width="11.28515625" style="10" customWidth="1"/>
    <col min="11528" max="11528" width="16" style="10" customWidth="1"/>
    <col min="11529" max="11529" width="11.7109375" style="10" customWidth="1"/>
    <col min="11530" max="11530" width="10.7109375" style="10" customWidth="1"/>
    <col min="11531" max="11775" width="9.140625" style="10"/>
    <col min="11776" max="11776" width="1.140625" style="10" customWidth="1"/>
    <col min="11777" max="11777" width="8.140625" style="10" customWidth="1"/>
    <col min="11778" max="11778" width="8.7109375" style="10" customWidth="1"/>
    <col min="11779" max="11779" width="9" style="10" customWidth="1"/>
    <col min="11780" max="11780" width="56" style="10" customWidth="1"/>
    <col min="11781" max="11781" width="5" style="10" customWidth="1"/>
    <col min="11782" max="11782" width="8.140625" style="10" bestFit="1" customWidth="1"/>
    <col min="11783" max="11783" width="11.28515625" style="10" customWidth="1"/>
    <col min="11784" max="11784" width="16" style="10" customWidth="1"/>
    <col min="11785" max="11785" width="11.7109375" style="10" customWidth="1"/>
    <col min="11786" max="11786" width="10.7109375" style="10" customWidth="1"/>
    <col min="11787" max="12031" width="9.140625" style="10"/>
    <col min="12032" max="12032" width="1.140625" style="10" customWidth="1"/>
    <col min="12033" max="12033" width="8.140625" style="10" customWidth="1"/>
    <col min="12034" max="12034" width="8.7109375" style="10" customWidth="1"/>
    <col min="12035" max="12035" width="9" style="10" customWidth="1"/>
    <col min="12036" max="12036" width="56" style="10" customWidth="1"/>
    <col min="12037" max="12037" width="5" style="10" customWidth="1"/>
    <col min="12038" max="12038" width="8.140625" style="10" bestFit="1" customWidth="1"/>
    <col min="12039" max="12039" width="11.28515625" style="10" customWidth="1"/>
    <col min="12040" max="12040" width="16" style="10" customWidth="1"/>
    <col min="12041" max="12041" width="11.7109375" style="10" customWidth="1"/>
    <col min="12042" max="12042" width="10.7109375" style="10" customWidth="1"/>
    <col min="12043" max="12287" width="9.140625" style="10"/>
    <col min="12288" max="12288" width="1.140625" style="10" customWidth="1"/>
    <col min="12289" max="12289" width="8.140625" style="10" customWidth="1"/>
    <col min="12290" max="12290" width="8.7109375" style="10" customWidth="1"/>
    <col min="12291" max="12291" width="9" style="10" customWidth="1"/>
    <col min="12292" max="12292" width="56" style="10" customWidth="1"/>
    <col min="12293" max="12293" width="5" style="10" customWidth="1"/>
    <col min="12294" max="12294" width="8.140625" style="10" bestFit="1" customWidth="1"/>
    <col min="12295" max="12295" width="11.28515625" style="10" customWidth="1"/>
    <col min="12296" max="12296" width="16" style="10" customWidth="1"/>
    <col min="12297" max="12297" width="11.7109375" style="10" customWidth="1"/>
    <col min="12298" max="12298" width="10.7109375" style="10" customWidth="1"/>
    <col min="12299" max="12543" width="9.140625" style="10"/>
    <col min="12544" max="12544" width="1.140625" style="10" customWidth="1"/>
    <col min="12545" max="12545" width="8.140625" style="10" customWidth="1"/>
    <col min="12546" max="12546" width="8.7109375" style="10" customWidth="1"/>
    <col min="12547" max="12547" width="9" style="10" customWidth="1"/>
    <col min="12548" max="12548" width="56" style="10" customWidth="1"/>
    <col min="12549" max="12549" width="5" style="10" customWidth="1"/>
    <col min="12550" max="12550" width="8.140625" style="10" bestFit="1" customWidth="1"/>
    <col min="12551" max="12551" width="11.28515625" style="10" customWidth="1"/>
    <col min="12552" max="12552" width="16" style="10" customWidth="1"/>
    <col min="12553" max="12553" width="11.7109375" style="10" customWidth="1"/>
    <col min="12554" max="12554" width="10.7109375" style="10" customWidth="1"/>
    <col min="12555" max="12799" width="9.140625" style="10"/>
    <col min="12800" max="12800" width="1.140625" style="10" customWidth="1"/>
    <col min="12801" max="12801" width="8.140625" style="10" customWidth="1"/>
    <col min="12802" max="12802" width="8.7109375" style="10" customWidth="1"/>
    <col min="12803" max="12803" width="9" style="10" customWidth="1"/>
    <col min="12804" max="12804" width="56" style="10" customWidth="1"/>
    <col min="12805" max="12805" width="5" style="10" customWidth="1"/>
    <col min="12806" max="12806" width="8.140625" style="10" bestFit="1" customWidth="1"/>
    <col min="12807" max="12807" width="11.28515625" style="10" customWidth="1"/>
    <col min="12808" max="12808" width="16" style="10" customWidth="1"/>
    <col min="12809" max="12809" width="11.7109375" style="10" customWidth="1"/>
    <col min="12810" max="12810" width="10.7109375" style="10" customWidth="1"/>
    <col min="12811" max="13055" width="9.140625" style="10"/>
    <col min="13056" max="13056" width="1.140625" style="10" customWidth="1"/>
    <col min="13057" max="13057" width="8.140625" style="10" customWidth="1"/>
    <col min="13058" max="13058" width="8.7109375" style="10" customWidth="1"/>
    <col min="13059" max="13059" width="9" style="10" customWidth="1"/>
    <col min="13060" max="13060" width="56" style="10" customWidth="1"/>
    <col min="13061" max="13061" width="5" style="10" customWidth="1"/>
    <col min="13062" max="13062" width="8.140625" style="10" bestFit="1" customWidth="1"/>
    <col min="13063" max="13063" width="11.28515625" style="10" customWidth="1"/>
    <col min="13064" max="13064" width="16" style="10" customWidth="1"/>
    <col min="13065" max="13065" width="11.7109375" style="10" customWidth="1"/>
    <col min="13066" max="13066" width="10.7109375" style="10" customWidth="1"/>
    <col min="13067" max="13311" width="9.140625" style="10"/>
    <col min="13312" max="13312" width="1.140625" style="10" customWidth="1"/>
    <col min="13313" max="13313" width="8.140625" style="10" customWidth="1"/>
    <col min="13314" max="13314" width="8.7109375" style="10" customWidth="1"/>
    <col min="13315" max="13315" width="9" style="10" customWidth="1"/>
    <col min="13316" max="13316" width="56" style="10" customWidth="1"/>
    <col min="13317" max="13317" width="5" style="10" customWidth="1"/>
    <col min="13318" max="13318" width="8.140625" style="10" bestFit="1" customWidth="1"/>
    <col min="13319" max="13319" width="11.28515625" style="10" customWidth="1"/>
    <col min="13320" max="13320" width="16" style="10" customWidth="1"/>
    <col min="13321" max="13321" width="11.7109375" style="10" customWidth="1"/>
    <col min="13322" max="13322" width="10.7109375" style="10" customWidth="1"/>
    <col min="13323" max="13567" width="9.140625" style="10"/>
    <col min="13568" max="13568" width="1.140625" style="10" customWidth="1"/>
    <col min="13569" max="13569" width="8.140625" style="10" customWidth="1"/>
    <col min="13570" max="13570" width="8.7109375" style="10" customWidth="1"/>
    <col min="13571" max="13571" width="9" style="10" customWidth="1"/>
    <col min="13572" max="13572" width="56" style="10" customWidth="1"/>
    <col min="13573" max="13573" width="5" style="10" customWidth="1"/>
    <col min="13574" max="13574" width="8.140625" style="10" bestFit="1" customWidth="1"/>
    <col min="13575" max="13575" width="11.28515625" style="10" customWidth="1"/>
    <col min="13576" max="13576" width="16" style="10" customWidth="1"/>
    <col min="13577" max="13577" width="11.7109375" style="10" customWidth="1"/>
    <col min="13578" max="13578" width="10.7109375" style="10" customWidth="1"/>
    <col min="13579" max="13823" width="9.140625" style="10"/>
    <col min="13824" max="13824" width="1.140625" style="10" customWidth="1"/>
    <col min="13825" max="13825" width="8.140625" style="10" customWidth="1"/>
    <col min="13826" max="13826" width="8.7109375" style="10" customWidth="1"/>
    <col min="13827" max="13827" width="9" style="10" customWidth="1"/>
    <col min="13828" max="13828" width="56" style="10" customWidth="1"/>
    <col min="13829" max="13829" width="5" style="10" customWidth="1"/>
    <col min="13830" max="13830" width="8.140625" style="10" bestFit="1" customWidth="1"/>
    <col min="13831" max="13831" width="11.28515625" style="10" customWidth="1"/>
    <col min="13832" max="13832" width="16" style="10" customWidth="1"/>
    <col min="13833" max="13833" width="11.7109375" style="10" customWidth="1"/>
    <col min="13834" max="13834" width="10.7109375" style="10" customWidth="1"/>
    <col min="13835" max="14079" width="9.140625" style="10"/>
    <col min="14080" max="14080" width="1.140625" style="10" customWidth="1"/>
    <col min="14081" max="14081" width="8.140625" style="10" customWidth="1"/>
    <col min="14082" max="14082" width="8.7109375" style="10" customWidth="1"/>
    <col min="14083" max="14083" width="9" style="10" customWidth="1"/>
    <col min="14084" max="14084" width="56" style="10" customWidth="1"/>
    <col min="14085" max="14085" width="5" style="10" customWidth="1"/>
    <col min="14086" max="14086" width="8.140625" style="10" bestFit="1" customWidth="1"/>
    <col min="14087" max="14087" width="11.28515625" style="10" customWidth="1"/>
    <col min="14088" max="14088" width="16" style="10" customWidth="1"/>
    <col min="14089" max="14089" width="11.7109375" style="10" customWidth="1"/>
    <col min="14090" max="14090" width="10.7109375" style="10" customWidth="1"/>
    <col min="14091" max="14335" width="9.140625" style="10"/>
    <col min="14336" max="14336" width="1.140625" style="10" customWidth="1"/>
    <col min="14337" max="14337" width="8.140625" style="10" customWidth="1"/>
    <col min="14338" max="14338" width="8.7109375" style="10" customWidth="1"/>
    <col min="14339" max="14339" width="9" style="10" customWidth="1"/>
    <col min="14340" max="14340" width="56" style="10" customWidth="1"/>
    <col min="14341" max="14341" width="5" style="10" customWidth="1"/>
    <col min="14342" max="14342" width="8.140625" style="10" bestFit="1" customWidth="1"/>
    <col min="14343" max="14343" width="11.28515625" style="10" customWidth="1"/>
    <col min="14344" max="14344" width="16" style="10" customWidth="1"/>
    <col min="14345" max="14345" width="11.7109375" style="10" customWidth="1"/>
    <col min="14346" max="14346" width="10.7109375" style="10" customWidth="1"/>
    <col min="14347" max="14591" width="9.140625" style="10"/>
    <col min="14592" max="14592" width="1.140625" style="10" customWidth="1"/>
    <col min="14593" max="14593" width="8.140625" style="10" customWidth="1"/>
    <col min="14594" max="14594" width="8.7109375" style="10" customWidth="1"/>
    <col min="14595" max="14595" width="9" style="10" customWidth="1"/>
    <col min="14596" max="14596" width="56" style="10" customWidth="1"/>
    <col min="14597" max="14597" width="5" style="10" customWidth="1"/>
    <col min="14598" max="14598" width="8.140625" style="10" bestFit="1" customWidth="1"/>
    <col min="14599" max="14599" width="11.28515625" style="10" customWidth="1"/>
    <col min="14600" max="14600" width="16" style="10" customWidth="1"/>
    <col min="14601" max="14601" width="11.7109375" style="10" customWidth="1"/>
    <col min="14602" max="14602" width="10.7109375" style="10" customWidth="1"/>
    <col min="14603" max="14847" width="9.140625" style="10"/>
    <col min="14848" max="14848" width="1.140625" style="10" customWidth="1"/>
    <col min="14849" max="14849" width="8.140625" style="10" customWidth="1"/>
    <col min="14850" max="14850" width="8.7109375" style="10" customWidth="1"/>
    <col min="14851" max="14851" width="9" style="10" customWidth="1"/>
    <col min="14852" max="14852" width="56" style="10" customWidth="1"/>
    <col min="14853" max="14853" width="5" style="10" customWidth="1"/>
    <col min="14854" max="14854" width="8.140625" style="10" bestFit="1" customWidth="1"/>
    <col min="14855" max="14855" width="11.28515625" style="10" customWidth="1"/>
    <col min="14856" max="14856" width="16" style="10" customWidth="1"/>
    <col min="14857" max="14857" width="11.7109375" style="10" customWidth="1"/>
    <col min="14858" max="14858" width="10.7109375" style="10" customWidth="1"/>
    <col min="14859" max="15103" width="9.140625" style="10"/>
    <col min="15104" max="15104" width="1.140625" style="10" customWidth="1"/>
    <col min="15105" max="15105" width="8.140625" style="10" customWidth="1"/>
    <col min="15106" max="15106" width="8.7109375" style="10" customWidth="1"/>
    <col min="15107" max="15107" width="9" style="10" customWidth="1"/>
    <col min="15108" max="15108" width="56" style="10" customWidth="1"/>
    <col min="15109" max="15109" width="5" style="10" customWidth="1"/>
    <col min="15110" max="15110" width="8.140625" style="10" bestFit="1" customWidth="1"/>
    <col min="15111" max="15111" width="11.28515625" style="10" customWidth="1"/>
    <col min="15112" max="15112" width="16" style="10" customWidth="1"/>
    <col min="15113" max="15113" width="11.7109375" style="10" customWidth="1"/>
    <col min="15114" max="15114" width="10.7109375" style="10" customWidth="1"/>
    <col min="15115" max="15359" width="9.140625" style="10"/>
    <col min="15360" max="15360" width="1.140625" style="10" customWidth="1"/>
    <col min="15361" max="15361" width="8.140625" style="10" customWidth="1"/>
    <col min="15362" max="15362" width="8.7109375" style="10" customWidth="1"/>
    <col min="15363" max="15363" width="9" style="10" customWidth="1"/>
    <col min="15364" max="15364" width="56" style="10" customWidth="1"/>
    <col min="15365" max="15365" width="5" style="10" customWidth="1"/>
    <col min="15366" max="15366" width="8.140625" style="10" bestFit="1" customWidth="1"/>
    <col min="15367" max="15367" width="11.28515625" style="10" customWidth="1"/>
    <col min="15368" max="15368" width="16" style="10" customWidth="1"/>
    <col min="15369" max="15369" width="11.7109375" style="10" customWidth="1"/>
    <col min="15370" max="15370" width="10.7109375" style="10" customWidth="1"/>
    <col min="15371" max="15615" width="9.140625" style="10"/>
    <col min="15616" max="15616" width="1.140625" style="10" customWidth="1"/>
    <col min="15617" max="15617" width="8.140625" style="10" customWidth="1"/>
    <col min="15618" max="15618" width="8.7109375" style="10" customWidth="1"/>
    <col min="15619" max="15619" width="9" style="10" customWidth="1"/>
    <col min="15620" max="15620" width="56" style="10" customWidth="1"/>
    <col min="15621" max="15621" width="5" style="10" customWidth="1"/>
    <col min="15622" max="15622" width="8.140625" style="10" bestFit="1" customWidth="1"/>
    <col min="15623" max="15623" width="11.28515625" style="10" customWidth="1"/>
    <col min="15624" max="15624" width="16" style="10" customWidth="1"/>
    <col min="15625" max="15625" width="11.7109375" style="10" customWidth="1"/>
    <col min="15626" max="15626" width="10.7109375" style="10" customWidth="1"/>
    <col min="15627" max="15871" width="9.140625" style="10"/>
    <col min="15872" max="15872" width="1.140625" style="10" customWidth="1"/>
    <col min="15873" max="15873" width="8.140625" style="10" customWidth="1"/>
    <col min="15874" max="15874" width="8.7109375" style="10" customWidth="1"/>
    <col min="15875" max="15875" width="9" style="10" customWidth="1"/>
    <col min="15876" max="15876" width="56" style="10" customWidth="1"/>
    <col min="15877" max="15877" width="5" style="10" customWidth="1"/>
    <col min="15878" max="15878" width="8.140625" style="10" bestFit="1" customWidth="1"/>
    <col min="15879" max="15879" width="11.28515625" style="10" customWidth="1"/>
    <col min="15880" max="15880" width="16" style="10" customWidth="1"/>
    <col min="15881" max="15881" width="11.7109375" style="10" customWidth="1"/>
    <col min="15882" max="15882" width="10.7109375" style="10" customWidth="1"/>
    <col min="15883" max="16127" width="9.140625" style="10"/>
    <col min="16128" max="16128" width="1.140625" style="10" customWidth="1"/>
    <col min="16129" max="16129" width="8.140625" style="10" customWidth="1"/>
    <col min="16130" max="16130" width="8.7109375" style="10" customWidth="1"/>
    <col min="16131" max="16131" width="9" style="10" customWidth="1"/>
    <col min="16132" max="16132" width="56" style="10" customWidth="1"/>
    <col min="16133" max="16133" width="5" style="10" customWidth="1"/>
    <col min="16134" max="16134" width="8.140625" style="10" bestFit="1" customWidth="1"/>
    <col min="16135" max="16135" width="11.28515625" style="10" customWidth="1"/>
    <col min="16136" max="16136" width="16" style="10" customWidth="1"/>
    <col min="16137" max="16137" width="11.7109375" style="10" customWidth="1"/>
    <col min="16138" max="16138" width="10.7109375" style="10" customWidth="1"/>
    <col min="16139" max="16384" width="9.140625" style="10"/>
  </cols>
  <sheetData>
    <row r="1" spans="1:11" ht="20.25" customHeight="1" thickBot="1" x14ac:dyDescent="0.3">
      <c r="A1" s="188" t="s">
        <v>556</v>
      </c>
      <c r="B1" s="189"/>
      <c r="C1" s="190"/>
      <c r="D1" s="191"/>
      <c r="E1" s="191"/>
      <c r="F1" s="191"/>
      <c r="G1" s="191"/>
      <c r="H1" s="191"/>
      <c r="I1" s="116"/>
    </row>
    <row r="2" spans="1:11" ht="18.75" customHeight="1" thickBot="1" x14ac:dyDescent="0.3">
      <c r="A2" s="188" t="s">
        <v>557</v>
      </c>
      <c r="B2" s="189"/>
      <c r="C2" s="190"/>
      <c r="D2" s="199"/>
      <c r="E2" s="199"/>
      <c r="F2" s="199"/>
      <c r="G2" s="199"/>
      <c r="H2" s="199"/>
      <c r="I2" s="117"/>
    </row>
    <row r="3" spans="1:11" ht="20.25" customHeight="1" x14ac:dyDescent="0.25">
      <c r="A3" s="188" t="s">
        <v>558</v>
      </c>
      <c r="B3" s="189"/>
      <c r="C3" s="190"/>
      <c r="D3" s="199"/>
      <c r="E3" s="199"/>
      <c r="F3" s="199"/>
      <c r="G3" s="199"/>
      <c r="H3" s="199"/>
      <c r="I3" s="117"/>
    </row>
    <row r="4" spans="1:11" ht="12" thickBot="1" x14ac:dyDescent="0.25">
      <c r="E4" s="118"/>
      <c r="G4" s="95"/>
      <c r="H4" s="96"/>
      <c r="I4" s="117"/>
    </row>
    <row r="5" spans="1:11" s="97" customFormat="1" ht="20.25" thickBot="1" x14ac:dyDescent="0.3">
      <c r="A5" s="176" t="s">
        <v>561</v>
      </c>
      <c r="B5" s="177"/>
      <c r="C5" s="177"/>
      <c r="D5" s="177"/>
      <c r="E5" s="177"/>
      <c r="F5" s="177"/>
      <c r="G5" s="177"/>
      <c r="H5" s="178"/>
      <c r="I5" s="119"/>
      <c r="J5" s="120"/>
      <c r="K5" s="15"/>
    </row>
    <row r="6" spans="1:11" ht="18" customHeight="1" thickTop="1" x14ac:dyDescent="0.25">
      <c r="A6" s="19" t="str">
        <f>[1]PlanilhaOrc!A6</f>
        <v xml:space="preserve"> OBRA : AMPLIAÇÃO DA SEDE ADMINISTRATIVA.</v>
      </c>
      <c r="B6" s="20"/>
      <c r="C6" s="20"/>
      <c r="D6" s="11"/>
      <c r="E6" s="121"/>
      <c r="F6" s="122"/>
      <c r="G6" s="13"/>
      <c r="H6" s="192"/>
      <c r="I6" s="123"/>
      <c r="J6" s="124"/>
      <c r="K6" s="124"/>
    </row>
    <row r="7" spans="1:11" ht="18" customHeight="1" x14ac:dyDescent="0.25">
      <c r="A7" s="21" t="str">
        <f>[1]PlanilhaOrc!A7</f>
        <v>LOCAL : RUA AÇAÍ, 566 - BAIRRO DAS PALMEIRAS - CAMPINAS - SP.</v>
      </c>
      <c r="B7" s="22"/>
      <c r="C7" s="22"/>
      <c r="D7" s="14"/>
      <c r="E7" s="125"/>
      <c r="F7" s="126"/>
      <c r="G7" s="15"/>
      <c r="H7" s="193"/>
      <c r="I7" s="127"/>
    </row>
    <row r="8" spans="1:11" ht="18" customHeight="1" x14ac:dyDescent="0.25">
      <c r="A8" s="21" t="str">
        <f>[1]PlanilhaOrc!A8</f>
        <v>CLIENTE :  COMITÊ BRASILEIRO DE CLUBES - CBC.</v>
      </c>
      <c r="B8" s="22"/>
      <c r="C8" s="22"/>
      <c r="D8" s="16"/>
      <c r="E8" s="125"/>
      <c r="F8" s="126"/>
      <c r="G8" s="17"/>
      <c r="H8" s="172" t="s">
        <v>771</v>
      </c>
      <c r="I8" s="127"/>
    </row>
    <row r="9" spans="1:11" ht="18" customHeight="1" thickBot="1" x14ac:dyDescent="0.3">
      <c r="A9" s="128" t="s">
        <v>4</v>
      </c>
      <c r="B9" s="129"/>
      <c r="C9" s="129"/>
      <c r="D9" s="130"/>
      <c r="E9" s="194">
        <v>263.89999999999998</v>
      </c>
      <c r="F9" s="195"/>
      <c r="G9" s="130" t="s">
        <v>5</v>
      </c>
      <c r="H9" s="173" t="s">
        <v>772</v>
      </c>
      <c r="I9" s="127"/>
    </row>
    <row r="10" spans="1:11" ht="13.5" customHeight="1" thickTop="1" x14ac:dyDescent="0.25">
      <c r="A10" s="181" t="s">
        <v>6</v>
      </c>
      <c r="B10" s="183" t="s">
        <v>7</v>
      </c>
      <c r="C10" s="183" t="s">
        <v>8</v>
      </c>
      <c r="D10" s="183" t="s">
        <v>9</v>
      </c>
      <c r="E10" s="185" t="s">
        <v>10</v>
      </c>
      <c r="F10" s="185" t="s">
        <v>11</v>
      </c>
      <c r="G10" s="200" t="s">
        <v>773</v>
      </c>
      <c r="H10" s="202" t="s">
        <v>774</v>
      </c>
      <c r="I10" s="127"/>
    </row>
    <row r="11" spans="1:11" ht="15.75" customHeight="1" thickBot="1" x14ac:dyDescent="0.3">
      <c r="A11" s="196"/>
      <c r="B11" s="184"/>
      <c r="C11" s="184"/>
      <c r="D11" s="197"/>
      <c r="E11" s="198"/>
      <c r="F11" s="198"/>
      <c r="G11" s="201"/>
      <c r="H11" s="203"/>
      <c r="I11" s="127"/>
    </row>
    <row r="12" spans="1:11" ht="20.25" customHeight="1" thickTop="1" x14ac:dyDescent="0.2">
      <c r="A12" s="131">
        <v>1</v>
      </c>
      <c r="B12" s="132"/>
      <c r="C12" s="133"/>
      <c r="D12" s="204" t="s">
        <v>562</v>
      </c>
      <c r="E12" s="204"/>
      <c r="F12" s="204"/>
      <c r="G12" s="134"/>
      <c r="H12" s="135">
        <f>H13+H16+H23+H31+H39+H45+H50+H57</f>
        <v>0</v>
      </c>
      <c r="I12" s="136"/>
    </row>
    <row r="13" spans="1:11" ht="18" customHeight="1" x14ac:dyDescent="0.25">
      <c r="A13" s="36" t="s">
        <v>15</v>
      </c>
      <c r="B13" s="137"/>
      <c r="C13" s="137"/>
      <c r="D13" s="38" t="s">
        <v>563</v>
      </c>
      <c r="E13" s="138"/>
      <c r="F13" s="139"/>
      <c r="G13" s="92"/>
      <c r="H13" s="81">
        <f>SUM(H14:H15)</f>
        <v>0</v>
      </c>
      <c r="I13" s="140"/>
    </row>
    <row r="14" spans="1:11" ht="99" customHeight="1" x14ac:dyDescent="0.25">
      <c r="A14" s="43" t="s">
        <v>17</v>
      </c>
      <c r="B14" s="141" t="s">
        <v>262</v>
      </c>
      <c r="C14" s="141" t="s">
        <v>263</v>
      </c>
      <c r="D14" s="142" t="s">
        <v>564</v>
      </c>
      <c r="E14" s="143" t="s">
        <v>565</v>
      </c>
      <c r="F14" s="88">
        <v>1</v>
      </c>
      <c r="G14" s="4"/>
      <c r="H14" s="80">
        <f>F14*G14</f>
        <v>0</v>
      </c>
      <c r="I14" s="140"/>
    </row>
    <row r="15" spans="1:11" ht="27" customHeight="1" x14ac:dyDescent="0.25">
      <c r="A15" s="43" t="s">
        <v>566</v>
      </c>
      <c r="B15" s="141"/>
      <c r="C15" s="141"/>
      <c r="D15" s="144" t="s">
        <v>567</v>
      </c>
      <c r="E15" s="33"/>
      <c r="F15" s="86"/>
      <c r="G15" s="2"/>
      <c r="H15" s="145"/>
      <c r="I15" s="140"/>
    </row>
    <row r="16" spans="1:11" ht="18" customHeight="1" x14ac:dyDescent="0.25">
      <c r="A16" s="36" t="s">
        <v>568</v>
      </c>
      <c r="B16" s="146"/>
      <c r="C16" s="146"/>
      <c r="D16" s="38" t="s">
        <v>569</v>
      </c>
      <c r="E16" s="138"/>
      <c r="F16" s="139"/>
      <c r="G16" s="3"/>
      <c r="H16" s="81">
        <f>SUM(H17:H22)</f>
        <v>0</v>
      </c>
      <c r="I16" s="140"/>
    </row>
    <row r="17" spans="1:9" ht="18" customHeight="1" x14ac:dyDescent="0.25">
      <c r="A17" s="147" t="s">
        <v>570</v>
      </c>
      <c r="B17" s="141" t="s">
        <v>262</v>
      </c>
      <c r="C17" s="141" t="s">
        <v>363</v>
      </c>
      <c r="D17" s="144" t="s">
        <v>571</v>
      </c>
      <c r="E17" s="33" t="s">
        <v>565</v>
      </c>
      <c r="F17" s="86">
        <v>1</v>
      </c>
      <c r="G17" s="4"/>
      <c r="H17" s="80">
        <f t="shared" ref="H17:H22" si="0">F17*G17</f>
        <v>0</v>
      </c>
      <c r="I17" s="140"/>
    </row>
    <row r="18" spans="1:9" ht="18" customHeight="1" x14ac:dyDescent="0.25">
      <c r="A18" s="147" t="s">
        <v>572</v>
      </c>
      <c r="B18" s="141" t="s">
        <v>262</v>
      </c>
      <c r="C18" s="141" t="s">
        <v>363</v>
      </c>
      <c r="D18" s="144" t="s">
        <v>573</v>
      </c>
      <c r="E18" s="33" t="s">
        <v>565</v>
      </c>
      <c r="F18" s="86">
        <v>1</v>
      </c>
      <c r="G18" s="4"/>
      <c r="H18" s="80">
        <f t="shared" si="0"/>
        <v>0</v>
      </c>
      <c r="I18" s="140"/>
    </row>
    <row r="19" spans="1:9" ht="18" customHeight="1" x14ac:dyDescent="0.25">
      <c r="A19" s="147" t="s">
        <v>574</v>
      </c>
      <c r="B19" s="141" t="s">
        <v>262</v>
      </c>
      <c r="C19" s="141" t="s">
        <v>363</v>
      </c>
      <c r="D19" s="144" t="s">
        <v>575</v>
      </c>
      <c r="E19" s="33" t="s">
        <v>565</v>
      </c>
      <c r="F19" s="86">
        <v>1</v>
      </c>
      <c r="G19" s="4"/>
      <c r="H19" s="80">
        <f t="shared" si="0"/>
        <v>0</v>
      </c>
      <c r="I19" s="140"/>
    </row>
    <row r="20" spans="1:9" ht="18" customHeight="1" x14ac:dyDescent="0.25">
      <c r="A20" s="147" t="s">
        <v>576</v>
      </c>
      <c r="B20" s="141" t="s">
        <v>262</v>
      </c>
      <c r="C20" s="141" t="s">
        <v>363</v>
      </c>
      <c r="D20" s="144" t="s">
        <v>577</v>
      </c>
      <c r="E20" s="33" t="s">
        <v>565</v>
      </c>
      <c r="F20" s="86">
        <v>1</v>
      </c>
      <c r="G20" s="4"/>
      <c r="H20" s="80">
        <f t="shared" si="0"/>
        <v>0</v>
      </c>
      <c r="I20" s="140"/>
    </row>
    <row r="21" spans="1:9" ht="18" customHeight="1" x14ac:dyDescent="0.25">
      <c r="A21" s="147" t="s">
        <v>578</v>
      </c>
      <c r="B21" s="141" t="s">
        <v>262</v>
      </c>
      <c r="C21" s="141" t="s">
        <v>363</v>
      </c>
      <c r="D21" s="144" t="s">
        <v>579</v>
      </c>
      <c r="E21" s="33" t="s">
        <v>565</v>
      </c>
      <c r="F21" s="86">
        <v>1</v>
      </c>
      <c r="G21" s="4"/>
      <c r="H21" s="80">
        <f t="shared" si="0"/>
        <v>0</v>
      </c>
      <c r="I21" s="140"/>
    </row>
    <row r="22" spans="1:9" ht="18" customHeight="1" x14ac:dyDescent="0.25">
      <c r="A22" s="147" t="s">
        <v>580</v>
      </c>
      <c r="B22" s="141" t="s">
        <v>262</v>
      </c>
      <c r="C22" s="141" t="s">
        <v>363</v>
      </c>
      <c r="D22" s="55" t="s">
        <v>581</v>
      </c>
      <c r="E22" s="33" t="s">
        <v>582</v>
      </c>
      <c r="F22" s="86">
        <v>4</v>
      </c>
      <c r="G22" s="4"/>
      <c r="H22" s="80">
        <f t="shared" si="0"/>
        <v>0</v>
      </c>
      <c r="I22" s="140"/>
    </row>
    <row r="23" spans="1:9" ht="18" customHeight="1" x14ac:dyDescent="0.25">
      <c r="A23" s="36" t="s">
        <v>583</v>
      </c>
      <c r="B23" s="137"/>
      <c r="C23" s="137"/>
      <c r="D23" s="38" t="s">
        <v>584</v>
      </c>
      <c r="E23" s="138"/>
      <c r="F23" s="139"/>
      <c r="G23" s="3"/>
      <c r="H23" s="81">
        <f>SUM(H24:H30)</f>
        <v>0</v>
      </c>
      <c r="I23" s="140"/>
    </row>
    <row r="24" spans="1:9" ht="38.25" x14ac:dyDescent="0.25">
      <c r="A24" s="147" t="s">
        <v>585</v>
      </c>
      <c r="B24" s="52" t="s">
        <v>18</v>
      </c>
      <c r="C24" s="148">
        <v>91856</v>
      </c>
      <c r="D24" s="53" t="s">
        <v>586</v>
      </c>
      <c r="E24" s="33" t="s">
        <v>587</v>
      </c>
      <c r="F24" s="86">
        <v>163.16</v>
      </c>
      <c r="G24" s="4"/>
      <c r="H24" s="80">
        <f t="shared" ref="H24:H30" si="1">F24*G24</f>
        <v>0</v>
      </c>
      <c r="I24" s="140"/>
    </row>
    <row r="25" spans="1:9" ht="51" x14ac:dyDescent="0.25">
      <c r="A25" s="147" t="s">
        <v>588</v>
      </c>
      <c r="B25" s="52" t="s">
        <v>18</v>
      </c>
      <c r="C25" s="148">
        <v>91854</v>
      </c>
      <c r="D25" s="53" t="s">
        <v>589</v>
      </c>
      <c r="E25" s="33" t="s">
        <v>587</v>
      </c>
      <c r="F25" s="86">
        <v>265.02</v>
      </c>
      <c r="G25" s="4"/>
      <c r="H25" s="80">
        <f t="shared" si="1"/>
        <v>0</v>
      </c>
      <c r="I25" s="140"/>
    </row>
    <row r="26" spans="1:9" ht="38.25" x14ac:dyDescent="0.25">
      <c r="A26" s="147" t="s">
        <v>590</v>
      </c>
      <c r="B26" s="52" t="s">
        <v>18</v>
      </c>
      <c r="C26" s="148" t="s">
        <v>591</v>
      </c>
      <c r="D26" s="54" t="s">
        <v>592</v>
      </c>
      <c r="E26" s="33" t="s">
        <v>587</v>
      </c>
      <c r="F26" s="86">
        <v>18.53</v>
      </c>
      <c r="G26" s="4"/>
      <c r="H26" s="80">
        <f t="shared" si="1"/>
        <v>0</v>
      </c>
      <c r="I26" s="140"/>
    </row>
    <row r="27" spans="1:9" ht="38.25" x14ac:dyDescent="0.25">
      <c r="A27" s="147" t="s">
        <v>593</v>
      </c>
      <c r="B27" s="52" t="s">
        <v>18</v>
      </c>
      <c r="C27" s="148" t="s">
        <v>594</v>
      </c>
      <c r="D27" s="54" t="s">
        <v>595</v>
      </c>
      <c r="E27" s="33" t="s">
        <v>587</v>
      </c>
      <c r="F27" s="86">
        <v>80</v>
      </c>
      <c r="G27" s="4"/>
      <c r="H27" s="80">
        <f t="shared" si="1"/>
        <v>0</v>
      </c>
      <c r="I27" s="140"/>
    </row>
    <row r="28" spans="1:9" ht="38.25" x14ac:dyDescent="0.25">
      <c r="A28" s="147" t="s">
        <v>596</v>
      </c>
      <c r="B28" s="52" t="s">
        <v>18</v>
      </c>
      <c r="C28" s="148">
        <v>91873</v>
      </c>
      <c r="D28" s="53" t="s">
        <v>597</v>
      </c>
      <c r="E28" s="33" t="s">
        <v>587</v>
      </c>
      <c r="F28" s="86">
        <v>6</v>
      </c>
      <c r="G28" s="4"/>
      <c r="H28" s="80">
        <f t="shared" si="1"/>
        <v>0</v>
      </c>
      <c r="I28" s="140"/>
    </row>
    <row r="29" spans="1:9" ht="36" customHeight="1" x14ac:dyDescent="0.25">
      <c r="A29" s="147" t="s">
        <v>598</v>
      </c>
      <c r="B29" s="52" t="s">
        <v>18</v>
      </c>
      <c r="C29" s="148">
        <v>91940</v>
      </c>
      <c r="D29" s="149" t="s">
        <v>599</v>
      </c>
      <c r="E29" s="33" t="s">
        <v>582</v>
      </c>
      <c r="F29" s="86">
        <v>68</v>
      </c>
      <c r="G29" s="4"/>
      <c r="H29" s="80">
        <f t="shared" si="1"/>
        <v>0</v>
      </c>
      <c r="I29" s="140"/>
    </row>
    <row r="30" spans="1:9" ht="28.9" customHeight="1" x14ac:dyDescent="0.25">
      <c r="A30" s="147" t="s">
        <v>600</v>
      </c>
      <c r="B30" s="52" t="s">
        <v>18</v>
      </c>
      <c r="C30" s="150">
        <v>91937</v>
      </c>
      <c r="D30" s="53" t="s">
        <v>601</v>
      </c>
      <c r="E30" s="33" t="s">
        <v>582</v>
      </c>
      <c r="F30" s="86">
        <v>47</v>
      </c>
      <c r="G30" s="4"/>
      <c r="H30" s="80">
        <f t="shared" si="1"/>
        <v>0</v>
      </c>
      <c r="I30" s="140"/>
    </row>
    <row r="31" spans="1:9" ht="18" customHeight="1" x14ac:dyDescent="0.25">
      <c r="A31" s="36" t="s">
        <v>602</v>
      </c>
      <c r="B31" s="137"/>
      <c r="C31" s="137"/>
      <c r="D31" s="38" t="s">
        <v>603</v>
      </c>
      <c r="E31" s="138"/>
      <c r="F31" s="139"/>
      <c r="G31" s="3"/>
      <c r="H31" s="81">
        <f>SUM(H32:H38)</f>
        <v>0</v>
      </c>
      <c r="I31" s="140"/>
    </row>
    <row r="32" spans="1:9" ht="37.5" customHeight="1" x14ac:dyDescent="0.25">
      <c r="A32" s="147" t="s">
        <v>604</v>
      </c>
      <c r="B32" s="52" t="s">
        <v>18</v>
      </c>
      <c r="C32" s="52">
        <v>92980</v>
      </c>
      <c r="D32" s="53" t="s">
        <v>605</v>
      </c>
      <c r="E32" s="33" t="s">
        <v>587</v>
      </c>
      <c r="F32" s="86">
        <v>63</v>
      </c>
      <c r="G32" s="4"/>
      <c r="H32" s="80">
        <f t="shared" ref="H32:H38" si="2">F32*G32</f>
        <v>0</v>
      </c>
      <c r="I32" s="140"/>
    </row>
    <row r="33" spans="1:9" ht="38.25" customHeight="1" x14ac:dyDescent="0.25">
      <c r="A33" s="147" t="s">
        <v>606</v>
      </c>
      <c r="B33" s="52" t="s">
        <v>18</v>
      </c>
      <c r="C33" s="52">
        <v>92982</v>
      </c>
      <c r="D33" s="53" t="s">
        <v>607</v>
      </c>
      <c r="E33" s="33" t="s">
        <v>587</v>
      </c>
      <c r="F33" s="86">
        <v>130</v>
      </c>
      <c r="G33" s="4"/>
      <c r="H33" s="80">
        <f t="shared" si="2"/>
        <v>0</v>
      </c>
      <c r="I33" s="140"/>
    </row>
    <row r="34" spans="1:9" ht="40.5" customHeight="1" x14ac:dyDescent="0.25">
      <c r="A34" s="147" t="s">
        <v>608</v>
      </c>
      <c r="B34" s="52" t="s">
        <v>18</v>
      </c>
      <c r="C34" s="52">
        <v>91927</v>
      </c>
      <c r="D34" s="53" t="s">
        <v>609</v>
      </c>
      <c r="E34" s="33" t="s">
        <v>587</v>
      </c>
      <c r="F34" s="86">
        <v>1100</v>
      </c>
      <c r="G34" s="4"/>
      <c r="H34" s="80">
        <f t="shared" si="2"/>
        <v>0</v>
      </c>
      <c r="I34" s="140"/>
    </row>
    <row r="35" spans="1:9" ht="38.25" customHeight="1" x14ac:dyDescent="0.25">
      <c r="A35" s="147" t="s">
        <v>610</v>
      </c>
      <c r="B35" s="52" t="s">
        <v>18</v>
      </c>
      <c r="C35" s="52">
        <v>92984</v>
      </c>
      <c r="D35" s="53" t="s">
        <v>611</v>
      </c>
      <c r="E35" s="33" t="s">
        <v>587</v>
      </c>
      <c r="F35" s="86">
        <v>100</v>
      </c>
      <c r="G35" s="4"/>
      <c r="H35" s="80">
        <f t="shared" si="2"/>
        <v>0</v>
      </c>
      <c r="I35" s="140"/>
    </row>
    <row r="36" spans="1:9" ht="41.25" customHeight="1" x14ac:dyDescent="0.25">
      <c r="A36" s="147" t="s">
        <v>612</v>
      </c>
      <c r="B36" s="52" t="s">
        <v>18</v>
      </c>
      <c r="C36" s="52">
        <v>92988</v>
      </c>
      <c r="D36" s="53" t="s">
        <v>613</v>
      </c>
      <c r="E36" s="33" t="s">
        <v>587</v>
      </c>
      <c r="F36" s="86">
        <v>200</v>
      </c>
      <c r="G36" s="4"/>
      <c r="H36" s="80">
        <f t="shared" si="2"/>
        <v>0</v>
      </c>
      <c r="I36" s="140"/>
    </row>
    <row r="37" spans="1:9" ht="36" customHeight="1" x14ac:dyDescent="0.25">
      <c r="A37" s="147" t="s">
        <v>614</v>
      </c>
      <c r="B37" s="52" t="s">
        <v>18</v>
      </c>
      <c r="C37" s="52">
        <v>91929</v>
      </c>
      <c r="D37" s="53" t="s">
        <v>615</v>
      </c>
      <c r="E37" s="33" t="s">
        <v>587</v>
      </c>
      <c r="F37" s="86">
        <v>750</v>
      </c>
      <c r="G37" s="4"/>
      <c r="H37" s="80">
        <f t="shared" si="2"/>
        <v>0</v>
      </c>
      <c r="I37" s="140"/>
    </row>
    <row r="38" spans="1:9" ht="39" customHeight="1" x14ac:dyDescent="0.25">
      <c r="A38" s="147" t="s">
        <v>616</v>
      </c>
      <c r="B38" s="52" t="s">
        <v>18</v>
      </c>
      <c r="C38" s="52">
        <v>92992</v>
      </c>
      <c r="D38" s="53" t="s">
        <v>617</v>
      </c>
      <c r="E38" s="33" t="s">
        <v>587</v>
      </c>
      <c r="F38" s="86">
        <v>70</v>
      </c>
      <c r="G38" s="4"/>
      <c r="H38" s="80">
        <f t="shared" si="2"/>
        <v>0</v>
      </c>
      <c r="I38" s="140"/>
    </row>
    <row r="39" spans="1:9" ht="18" customHeight="1" x14ac:dyDescent="0.25">
      <c r="A39" s="36" t="s">
        <v>618</v>
      </c>
      <c r="B39" s="137"/>
      <c r="C39" s="137"/>
      <c r="D39" s="38" t="s">
        <v>619</v>
      </c>
      <c r="E39" s="138"/>
      <c r="F39" s="139"/>
      <c r="G39" s="3"/>
      <c r="H39" s="81">
        <f>SUM(H40:H44)</f>
        <v>0</v>
      </c>
      <c r="I39" s="140"/>
    </row>
    <row r="40" spans="1:9" ht="28.15" customHeight="1" x14ac:dyDescent="0.25">
      <c r="A40" s="147" t="s">
        <v>620</v>
      </c>
      <c r="B40" s="52" t="s">
        <v>18</v>
      </c>
      <c r="C40" s="52">
        <v>91953</v>
      </c>
      <c r="D40" s="53" t="s">
        <v>621</v>
      </c>
      <c r="E40" s="33" t="s">
        <v>582</v>
      </c>
      <c r="F40" s="86">
        <v>22</v>
      </c>
      <c r="G40" s="4"/>
      <c r="H40" s="80">
        <f>F40*G40</f>
        <v>0</v>
      </c>
      <c r="I40" s="140"/>
    </row>
    <row r="41" spans="1:9" ht="28.15" customHeight="1" x14ac:dyDescent="0.25">
      <c r="A41" s="147" t="s">
        <v>622</v>
      </c>
      <c r="B41" s="52" t="s">
        <v>18</v>
      </c>
      <c r="C41" s="52">
        <v>91959</v>
      </c>
      <c r="D41" s="53" t="s">
        <v>623</v>
      </c>
      <c r="E41" s="33" t="s">
        <v>582</v>
      </c>
      <c r="F41" s="86">
        <v>1</v>
      </c>
      <c r="G41" s="4"/>
      <c r="H41" s="80">
        <f>F41*G41</f>
        <v>0</v>
      </c>
      <c r="I41" s="140"/>
    </row>
    <row r="42" spans="1:9" ht="27" customHeight="1" x14ac:dyDescent="0.25">
      <c r="A42" s="147" t="s">
        <v>624</v>
      </c>
      <c r="B42" s="52" t="s">
        <v>18</v>
      </c>
      <c r="C42" s="52">
        <v>91992</v>
      </c>
      <c r="D42" s="53" t="s">
        <v>625</v>
      </c>
      <c r="E42" s="33" t="s">
        <v>582</v>
      </c>
      <c r="F42" s="86">
        <v>24</v>
      </c>
      <c r="G42" s="4"/>
      <c r="H42" s="80">
        <f>F42*G42</f>
        <v>0</v>
      </c>
      <c r="I42" s="140"/>
    </row>
    <row r="43" spans="1:9" ht="27.6" customHeight="1" x14ac:dyDescent="0.25">
      <c r="A43" s="147" t="s">
        <v>626</v>
      </c>
      <c r="B43" s="52" t="s">
        <v>18</v>
      </c>
      <c r="C43" s="52">
        <v>91993</v>
      </c>
      <c r="D43" s="53" t="s">
        <v>627</v>
      </c>
      <c r="E43" s="33" t="s">
        <v>582</v>
      </c>
      <c r="F43" s="86">
        <v>17</v>
      </c>
      <c r="G43" s="4"/>
      <c r="H43" s="80">
        <f>F43*G43</f>
        <v>0</v>
      </c>
      <c r="I43" s="140"/>
    </row>
    <row r="44" spans="1:9" ht="27" customHeight="1" x14ac:dyDescent="0.25">
      <c r="A44" s="147" t="s">
        <v>628</v>
      </c>
      <c r="B44" s="52" t="s">
        <v>18</v>
      </c>
      <c r="C44" s="52">
        <v>72339</v>
      </c>
      <c r="D44" s="53" t="s">
        <v>629</v>
      </c>
      <c r="E44" s="33" t="s">
        <v>582</v>
      </c>
      <c r="F44" s="86">
        <v>4</v>
      </c>
      <c r="G44" s="4"/>
      <c r="H44" s="80">
        <f>F44*G44</f>
        <v>0</v>
      </c>
      <c r="I44" s="140"/>
    </row>
    <row r="45" spans="1:9" ht="18" customHeight="1" x14ac:dyDescent="0.25">
      <c r="A45" s="36" t="s">
        <v>630</v>
      </c>
      <c r="B45" s="151"/>
      <c r="C45" s="151"/>
      <c r="D45" s="38" t="s">
        <v>631</v>
      </c>
      <c r="E45" s="138"/>
      <c r="F45" s="139"/>
      <c r="G45" s="3"/>
      <c r="H45" s="81">
        <f>SUM(H46:H49)</f>
        <v>0</v>
      </c>
      <c r="I45" s="140"/>
    </row>
    <row r="46" spans="1:9" ht="26.25" customHeight="1" x14ac:dyDescent="0.25">
      <c r="A46" s="147" t="s">
        <v>632</v>
      </c>
      <c r="B46" s="52" t="s">
        <v>18</v>
      </c>
      <c r="C46" s="52">
        <v>97559</v>
      </c>
      <c r="D46" s="149" t="s">
        <v>633</v>
      </c>
      <c r="E46" s="33" t="s">
        <v>582</v>
      </c>
      <c r="F46" s="86">
        <v>8</v>
      </c>
      <c r="G46" s="4"/>
      <c r="H46" s="80">
        <f>F46*G46</f>
        <v>0</v>
      </c>
      <c r="I46" s="140"/>
    </row>
    <row r="47" spans="1:9" ht="30.6" customHeight="1" x14ac:dyDescent="0.25">
      <c r="A47" s="147" t="s">
        <v>634</v>
      </c>
      <c r="B47" s="52" t="s">
        <v>18</v>
      </c>
      <c r="C47" s="52">
        <v>97605</v>
      </c>
      <c r="D47" s="53" t="s">
        <v>635</v>
      </c>
      <c r="E47" s="33" t="s">
        <v>582</v>
      </c>
      <c r="F47" s="86">
        <v>8</v>
      </c>
      <c r="G47" s="4"/>
      <c r="H47" s="80">
        <f>F47*G47</f>
        <v>0</v>
      </c>
      <c r="I47" s="140"/>
    </row>
    <row r="48" spans="1:9" ht="38.25" x14ac:dyDescent="0.25">
      <c r="A48" s="147" t="s">
        <v>636</v>
      </c>
      <c r="B48" s="52" t="s">
        <v>18</v>
      </c>
      <c r="C48" s="52">
        <v>97587</v>
      </c>
      <c r="D48" s="54" t="s">
        <v>637</v>
      </c>
      <c r="E48" s="33" t="s">
        <v>582</v>
      </c>
      <c r="F48" s="86">
        <v>27</v>
      </c>
      <c r="G48" s="4"/>
      <c r="H48" s="80">
        <f>F48*G48</f>
        <v>0</v>
      </c>
      <c r="I48" s="140"/>
    </row>
    <row r="49" spans="1:9" ht="21" customHeight="1" x14ac:dyDescent="0.25">
      <c r="A49" s="147" t="s">
        <v>638</v>
      </c>
      <c r="B49" s="56" t="s">
        <v>262</v>
      </c>
      <c r="C49" s="56" t="s">
        <v>363</v>
      </c>
      <c r="D49" s="55" t="s">
        <v>639</v>
      </c>
      <c r="E49" s="33" t="s">
        <v>582</v>
      </c>
      <c r="F49" s="86">
        <v>12</v>
      </c>
      <c r="G49" s="4"/>
      <c r="H49" s="80">
        <f>F49*G49</f>
        <v>0</v>
      </c>
      <c r="I49" s="140"/>
    </row>
    <row r="50" spans="1:9" ht="18" customHeight="1" x14ac:dyDescent="0.25">
      <c r="A50" s="36" t="s">
        <v>640</v>
      </c>
      <c r="B50" s="151"/>
      <c r="C50" s="151"/>
      <c r="D50" s="38" t="s">
        <v>641</v>
      </c>
      <c r="E50" s="138"/>
      <c r="F50" s="139"/>
      <c r="G50" s="3"/>
      <c r="H50" s="81">
        <f>SUM(H51:H56)</f>
        <v>0</v>
      </c>
      <c r="I50" s="140"/>
    </row>
    <row r="51" spans="1:9" ht="42" customHeight="1" x14ac:dyDescent="0.25">
      <c r="A51" s="147" t="s">
        <v>642</v>
      </c>
      <c r="B51" s="52" t="s">
        <v>18</v>
      </c>
      <c r="C51" s="52">
        <v>91846</v>
      </c>
      <c r="D51" s="53" t="s">
        <v>643</v>
      </c>
      <c r="E51" s="33" t="s">
        <v>587</v>
      </c>
      <c r="F51" s="86">
        <v>220</v>
      </c>
      <c r="G51" s="4"/>
      <c r="H51" s="80">
        <f t="shared" ref="H51:H56" si="3">F51*G51</f>
        <v>0</v>
      </c>
      <c r="I51" s="140"/>
    </row>
    <row r="52" spans="1:9" ht="38.25" x14ac:dyDescent="0.25">
      <c r="A52" s="147" t="s">
        <v>644</v>
      </c>
      <c r="B52" s="52" t="s">
        <v>18</v>
      </c>
      <c r="C52" s="148" t="s">
        <v>591</v>
      </c>
      <c r="D52" s="53" t="s">
        <v>592</v>
      </c>
      <c r="E52" s="33" t="s">
        <v>587</v>
      </c>
      <c r="F52" s="86">
        <v>20</v>
      </c>
      <c r="G52" s="4"/>
      <c r="H52" s="80">
        <f t="shared" si="3"/>
        <v>0</v>
      </c>
      <c r="I52" s="140"/>
    </row>
    <row r="53" spans="1:9" ht="38.25" x14ac:dyDescent="0.25">
      <c r="A53" s="147" t="s">
        <v>645</v>
      </c>
      <c r="B53" s="52" t="s">
        <v>18</v>
      </c>
      <c r="C53" s="148" t="s">
        <v>594</v>
      </c>
      <c r="D53" s="53" t="s">
        <v>595</v>
      </c>
      <c r="E53" s="33" t="s">
        <v>587</v>
      </c>
      <c r="F53" s="86">
        <v>140</v>
      </c>
      <c r="G53" s="4"/>
      <c r="H53" s="80">
        <f t="shared" si="3"/>
        <v>0</v>
      </c>
      <c r="I53" s="140"/>
    </row>
    <row r="54" spans="1:9" ht="40.9" customHeight="1" x14ac:dyDescent="0.25">
      <c r="A54" s="147" t="s">
        <v>646</v>
      </c>
      <c r="B54" s="52" t="s">
        <v>18</v>
      </c>
      <c r="C54" s="52">
        <v>83370</v>
      </c>
      <c r="D54" s="53" t="s">
        <v>647</v>
      </c>
      <c r="E54" s="33" t="s">
        <v>582</v>
      </c>
      <c r="F54" s="86">
        <v>5</v>
      </c>
      <c r="G54" s="4"/>
      <c r="H54" s="80">
        <f t="shared" si="3"/>
        <v>0</v>
      </c>
      <c r="I54" s="140"/>
    </row>
    <row r="55" spans="1:9" ht="23.25" customHeight="1" x14ac:dyDescent="0.25">
      <c r="A55" s="147" t="s">
        <v>648</v>
      </c>
      <c r="B55" s="52" t="s">
        <v>18</v>
      </c>
      <c r="C55" s="52">
        <v>98308</v>
      </c>
      <c r="D55" s="54" t="s">
        <v>649</v>
      </c>
      <c r="E55" s="33" t="s">
        <v>113</v>
      </c>
      <c r="F55" s="86">
        <v>6</v>
      </c>
      <c r="G55" s="4"/>
      <c r="H55" s="80">
        <f t="shared" si="3"/>
        <v>0</v>
      </c>
      <c r="I55" s="140"/>
    </row>
    <row r="56" spans="1:9" ht="27" customHeight="1" x14ac:dyDescent="0.25">
      <c r="A56" s="147" t="s">
        <v>650</v>
      </c>
      <c r="B56" s="52" t="s">
        <v>18</v>
      </c>
      <c r="C56" s="52">
        <v>98307</v>
      </c>
      <c r="D56" s="54" t="s">
        <v>651</v>
      </c>
      <c r="E56" s="33" t="s">
        <v>113</v>
      </c>
      <c r="F56" s="86">
        <v>6</v>
      </c>
      <c r="G56" s="4"/>
      <c r="H56" s="80">
        <f t="shared" si="3"/>
        <v>0</v>
      </c>
      <c r="I56" s="140"/>
    </row>
    <row r="57" spans="1:9" ht="18" customHeight="1" x14ac:dyDescent="0.25">
      <c r="A57" s="36" t="s">
        <v>652</v>
      </c>
      <c r="B57" s="151"/>
      <c r="C57" s="151"/>
      <c r="D57" s="38" t="s">
        <v>653</v>
      </c>
      <c r="E57" s="138"/>
      <c r="F57" s="139"/>
      <c r="G57" s="3"/>
      <c r="H57" s="81">
        <f>SUM(H58:H63)</f>
        <v>0</v>
      </c>
      <c r="I57" s="140"/>
    </row>
    <row r="58" spans="1:9" ht="40.9" customHeight="1" x14ac:dyDescent="0.25">
      <c r="A58" s="147" t="s">
        <v>654</v>
      </c>
      <c r="B58" s="33" t="s">
        <v>18</v>
      </c>
      <c r="C58" s="52">
        <v>97894</v>
      </c>
      <c r="D58" s="53" t="s">
        <v>655</v>
      </c>
      <c r="E58" s="33" t="s">
        <v>113</v>
      </c>
      <c r="F58" s="86">
        <v>7</v>
      </c>
      <c r="G58" s="4"/>
      <c r="H58" s="80">
        <f t="shared" ref="H58:H63" si="4">F58*G58</f>
        <v>0</v>
      </c>
      <c r="I58" s="140"/>
    </row>
    <row r="59" spans="1:9" ht="38.25" x14ac:dyDescent="0.25">
      <c r="A59" s="147" t="s">
        <v>656</v>
      </c>
      <c r="B59" s="33" t="s">
        <v>18</v>
      </c>
      <c r="C59" s="52">
        <v>97893</v>
      </c>
      <c r="D59" s="53" t="s">
        <v>657</v>
      </c>
      <c r="E59" s="33" t="s">
        <v>113</v>
      </c>
      <c r="F59" s="86">
        <v>5</v>
      </c>
      <c r="G59" s="4"/>
      <c r="H59" s="80">
        <f t="shared" si="4"/>
        <v>0</v>
      </c>
      <c r="I59" s="140"/>
    </row>
    <row r="60" spans="1:9" ht="28.5" customHeight="1" x14ac:dyDescent="0.25">
      <c r="A60" s="147" t="s">
        <v>658</v>
      </c>
      <c r="B60" s="52" t="s">
        <v>18</v>
      </c>
      <c r="C60" s="52">
        <v>90447</v>
      </c>
      <c r="D60" s="53" t="s">
        <v>659</v>
      </c>
      <c r="E60" s="33" t="s">
        <v>587</v>
      </c>
      <c r="F60" s="86">
        <v>160</v>
      </c>
      <c r="G60" s="4"/>
      <c r="H60" s="80">
        <f t="shared" si="4"/>
        <v>0</v>
      </c>
      <c r="I60" s="140"/>
    </row>
    <row r="61" spans="1:9" ht="36" customHeight="1" x14ac:dyDescent="0.25">
      <c r="A61" s="147" t="s">
        <v>660</v>
      </c>
      <c r="B61" s="52" t="s">
        <v>18</v>
      </c>
      <c r="C61" s="52">
        <v>90466</v>
      </c>
      <c r="D61" s="53" t="s">
        <v>661</v>
      </c>
      <c r="E61" s="33" t="s">
        <v>587</v>
      </c>
      <c r="F61" s="86">
        <v>160</v>
      </c>
      <c r="G61" s="4"/>
      <c r="H61" s="80">
        <f t="shared" si="4"/>
        <v>0</v>
      </c>
      <c r="I61" s="140"/>
    </row>
    <row r="62" spans="1:9" ht="27" customHeight="1" x14ac:dyDescent="0.25">
      <c r="A62" s="147" t="s">
        <v>662</v>
      </c>
      <c r="B62" s="52" t="s">
        <v>18</v>
      </c>
      <c r="C62" s="52">
        <v>93358</v>
      </c>
      <c r="D62" s="53" t="s">
        <v>187</v>
      </c>
      <c r="E62" s="33" t="s">
        <v>663</v>
      </c>
      <c r="F62" s="86">
        <f>60*0.4*0.6+60*0.4*0.6</f>
        <v>28.799999999999997</v>
      </c>
      <c r="G62" s="4"/>
      <c r="H62" s="80">
        <f t="shared" si="4"/>
        <v>0</v>
      </c>
      <c r="I62" s="140"/>
    </row>
    <row r="63" spans="1:9" ht="18" customHeight="1" x14ac:dyDescent="0.25">
      <c r="A63" s="147" t="s">
        <v>664</v>
      </c>
      <c r="B63" s="33" t="s">
        <v>18</v>
      </c>
      <c r="C63" s="33">
        <v>96995</v>
      </c>
      <c r="D63" s="149" t="s">
        <v>160</v>
      </c>
      <c r="E63" s="33" t="s">
        <v>663</v>
      </c>
      <c r="F63" s="86">
        <f>F62*1.3</f>
        <v>37.44</v>
      </c>
      <c r="G63" s="4"/>
      <c r="H63" s="80">
        <f t="shared" si="4"/>
        <v>0</v>
      </c>
      <c r="I63" s="140"/>
    </row>
    <row r="64" spans="1:9" ht="18" customHeight="1" x14ac:dyDescent="0.2">
      <c r="A64" s="152">
        <v>2</v>
      </c>
      <c r="B64" s="153"/>
      <c r="C64" s="153"/>
      <c r="D64" s="187" t="s">
        <v>665</v>
      </c>
      <c r="E64" s="187"/>
      <c r="F64" s="187"/>
      <c r="G64" s="171"/>
      <c r="H64" s="154">
        <f>H65+H88+H97+H108+H112</f>
        <v>0</v>
      </c>
      <c r="I64" s="140"/>
    </row>
    <row r="65" spans="1:9" ht="18" customHeight="1" x14ac:dyDescent="0.25">
      <c r="A65" s="36" t="s">
        <v>24</v>
      </c>
      <c r="B65" s="137"/>
      <c r="C65" s="137"/>
      <c r="D65" s="38" t="s">
        <v>666</v>
      </c>
      <c r="E65" s="138"/>
      <c r="F65" s="139"/>
      <c r="G65" s="3"/>
      <c r="H65" s="81">
        <f>SUM(H66:H87)</f>
        <v>0</v>
      </c>
      <c r="I65" s="140"/>
    </row>
    <row r="66" spans="1:9" ht="36" customHeight="1" x14ac:dyDescent="0.25">
      <c r="A66" s="147" t="s">
        <v>667</v>
      </c>
      <c r="B66" s="52" t="s">
        <v>18</v>
      </c>
      <c r="C66" s="52">
        <v>98110</v>
      </c>
      <c r="D66" s="54" t="s">
        <v>668</v>
      </c>
      <c r="E66" s="33" t="s">
        <v>582</v>
      </c>
      <c r="F66" s="86">
        <v>1</v>
      </c>
      <c r="G66" s="4"/>
      <c r="H66" s="80">
        <f t="shared" ref="H66:H87" si="5">F66*G66</f>
        <v>0</v>
      </c>
      <c r="I66" s="140"/>
    </row>
    <row r="67" spans="1:9" ht="44.25" customHeight="1" x14ac:dyDescent="0.25">
      <c r="A67" s="147" t="s">
        <v>669</v>
      </c>
      <c r="B67" s="52" t="s">
        <v>18</v>
      </c>
      <c r="C67" s="52">
        <v>89707</v>
      </c>
      <c r="D67" s="53" t="s">
        <v>670</v>
      </c>
      <c r="E67" s="33" t="s">
        <v>582</v>
      </c>
      <c r="F67" s="86">
        <v>5</v>
      </c>
      <c r="G67" s="4"/>
      <c r="H67" s="80">
        <f t="shared" si="5"/>
        <v>0</v>
      </c>
      <c r="I67" s="140"/>
    </row>
    <row r="68" spans="1:9" ht="42.6" customHeight="1" x14ac:dyDescent="0.25">
      <c r="A68" s="147" t="s">
        <v>671</v>
      </c>
      <c r="B68" s="52" t="s">
        <v>18</v>
      </c>
      <c r="C68" s="52">
        <v>89708</v>
      </c>
      <c r="D68" s="53" t="s">
        <v>672</v>
      </c>
      <c r="E68" s="33" t="s">
        <v>582</v>
      </c>
      <c r="F68" s="86">
        <v>1</v>
      </c>
      <c r="G68" s="4"/>
      <c r="H68" s="80">
        <f t="shared" si="5"/>
        <v>0</v>
      </c>
      <c r="I68" s="140"/>
    </row>
    <row r="69" spans="1:9" ht="42" customHeight="1" x14ac:dyDescent="0.25">
      <c r="A69" s="147" t="s">
        <v>673</v>
      </c>
      <c r="B69" s="52" t="s">
        <v>18</v>
      </c>
      <c r="C69" s="52">
        <v>89746</v>
      </c>
      <c r="D69" s="53" t="s">
        <v>674</v>
      </c>
      <c r="E69" s="33" t="s">
        <v>582</v>
      </c>
      <c r="F69" s="86">
        <v>8</v>
      </c>
      <c r="G69" s="4"/>
      <c r="H69" s="80">
        <f t="shared" si="5"/>
        <v>0</v>
      </c>
      <c r="I69" s="140"/>
    </row>
    <row r="70" spans="1:9" ht="41.45" customHeight="1" x14ac:dyDescent="0.25">
      <c r="A70" s="147" t="s">
        <v>675</v>
      </c>
      <c r="B70" s="52" t="s">
        <v>18</v>
      </c>
      <c r="C70" s="52">
        <v>89726</v>
      </c>
      <c r="D70" s="53" t="s">
        <v>676</v>
      </c>
      <c r="E70" s="33" t="s">
        <v>582</v>
      </c>
      <c r="F70" s="86">
        <v>9</v>
      </c>
      <c r="G70" s="4"/>
      <c r="H70" s="80">
        <f t="shared" si="5"/>
        <v>0</v>
      </c>
      <c r="I70" s="140"/>
    </row>
    <row r="71" spans="1:9" ht="39.75" customHeight="1" x14ac:dyDescent="0.25">
      <c r="A71" s="147" t="s">
        <v>677</v>
      </c>
      <c r="B71" s="52" t="s">
        <v>18</v>
      </c>
      <c r="C71" s="52">
        <v>89732</v>
      </c>
      <c r="D71" s="53" t="s">
        <v>678</v>
      </c>
      <c r="E71" s="33" t="s">
        <v>582</v>
      </c>
      <c r="F71" s="86">
        <v>3</v>
      </c>
      <c r="G71" s="4"/>
      <c r="H71" s="80">
        <f t="shared" si="5"/>
        <v>0</v>
      </c>
      <c r="I71" s="140"/>
    </row>
    <row r="72" spans="1:9" ht="44.25" customHeight="1" x14ac:dyDescent="0.25">
      <c r="A72" s="147" t="s">
        <v>679</v>
      </c>
      <c r="B72" s="52" t="s">
        <v>18</v>
      </c>
      <c r="C72" s="52">
        <v>89739</v>
      </c>
      <c r="D72" s="53" t="s">
        <v>680</v>
      </c>
      <c r="E72" s="33" t="s">
        <v>582</v>
      </c>
      <c r="F72" s="86">
        <v>1</v>
      </c>
      <c r="G72" s="4"/>
      <c r="H72" s="80">
        <f t="shared" si="5"/>
        <v>0</v>
      </c>
      <c r="I72" s="140"/>
    </row>
    <row r="73" spans="1:9" ht="42.75" customHeight="1" x14ac:dyDescent="0.25">
      <c r="A73" s="147" t="s">
        <v>681</v>
      </c>
      <c r="B73" s="52" t="s">
        <v>18</v>
      </c>
      <c r="C73" s="52">
        <v>89744</v>
      </c>
      <c r="D73" s="53" t="s">
        <v>682</v>
      </c>
      <c r="E73" s="33" t="s">
        <v>582</v>
      </c>
      <c r="F73" s="86">
        <v>9</v>
      </c>
      <c r="G73" s="4"/>
      <c r="H73" s="80">
        <f t="shared" si="5"/>
        <v>0</v>
      </c>
      <c r="I73" s="140"/>
    </row>
    <row r="74" spans="1:9" ht="42" customHeight="1" x14ac:dyDescent="0.25">
      <c r="A74" s="147" t="s">
        <v>683</v>
      </c>
      <c r="B74" s="52" t="s">
        <v>18</v>
      </c>
      <c r="C74" s="143">
        <v>89724</v>
      </c>
      <c r="D74" s="53" t="s">
        <v>684</v>
      </c>
      <c r="E74" s="33" t="s">
        <v>582</v>
      </c>
      <c r="F74" s="86">
        <v>12</v>
      </c>
      <c r="G74" s="4"/>
      <c r="H74" s="80">
        <f t="shared" si="5"/>
        <v>0</v>
      </c>
      <c r="I74" s="140"/>
    </row>
    <row r="75" spans="1:9" ht="40.5" customHeight="1" x14ac:dyDescent="0.25">
      <c r="A75" s="147" t="s">
        <v>685</v>
      </c>
      <c r="B75" s="52" t="s">
        <v>18</v>
      </c>
      <c r="C75" s="143">
        <v>89731</v>
      </c>
      <c r="D75" s="53" t="s">
        <v>686</v>
      </c>
      <c r="E75" s="33" t="s">
        <v>582</v>
      </c>
      <c r="F75" s="86">
        <v>10</v>
      </c>
      <c r="G75" s="4"/>
      <c r="H75" s="80">
        <f t="shared" si="5"/>
        <v>0</v>
      </c>
      <c r="I75" s="140"/>
    </row>
    <row r="76" spans="1:9" ht="40.5" customHeight="1" x14ac:dyDescent="0.25">
      <c r="A76" s="147" t="s">
        <v>687</v>
      </c>
      <c r="B76" s="52" t="s">
        <v>18</v>
      </c>
      <c r="C76" s="143">
        <v>89737</v>
      </c>
      <c r="D76" s="53" t="s">
        <v>688</v>
      </c>
      <c r="E76" s="33" t="s">
        <v>582</v>
      </c>
      <c r="F76" s="86">
        <v>9</v>
      </c>
      <c r="G76" s="4"/>
      <c r="H76" s="80">
        <f t="shared" si="5"/>
        <v>0</v>
      </c>
      <c r="I76" s="140"/>
    </row>
    <row r="77" spans="1:9" ht="42" customHeight="1" x14ac:dyDescent="0.25">
      <c r="A77" s="147" t="s">
        <v>689</v>
      </c>
      <c r="B77" s="52" t="s">
        <v>18</v>
      </c>
      <c r="C77" s="52">
        <v>89797</v>
      </c>
      <c r="D77" s="53" t="s">
        <v>690</v>
      </c>
      <c r="E77" s="33" t="s">
        <v>582</v>
      </c>
      <c r="F77" s="86">
        <v>5</v>
      </c>
      <c r="G77" s="4"/>
      <c r="H77" s="80">
        <f t="shared" si="5"/>
        <v>0</v>
      </c>
      <c r="I77" s="140"/>
    </row>
    <row r="78" spans="1:9" ht="39" customHeight="1" x14ac:dyDescent="0.25">
      <c r="A78" s="147" t="s">
        <v>691</v>
      </c>
      <c r="B78" s="52" t="s">
        <v>18</v>
      </c>
      <c r="C78" s="52">
        <v>89685</v>
      </c>
      <c r="D78" s="53" t="s">
        <v>692</v>
      </c>
      <c r="E78" s="33" t="s">
        <v>582</v>
      </c>
      <c r="F78" s="86">
        <v>7</v>
      </c>
      <c r="G78" s="4"/>
      <c r="H78" s="80">
        <f t="shared" si="5"/>
        <v>0</v>
      </c>
      <c r="I78" s="140"/>
    </row>
    <row r="79" spans="1:9" ht="39" customHeight="1" x14ac:dyDescent="0.25">
      <c r="A79" s="147" t="s">
        <v>693</v>
      </c>
      <c r="B79" s="52" t="s">
        <v>18</v>
      </c>
      <c r="C79" s="52">
        <v>89569</v>
      </c>
      <c r="D79" s="53" t="s">
        <v>694</v>
      </c>
      <c r="E79" s="33" t="s">
        <v>582</v>
      </c>
      <c r="F79" s="86">
        <v>1</v>
      </c>
      <c r="G79" s="4"/>
      <c r="H79" s="80">
        <f t="shared" si="5"/>
        <v>0</v>
      </c>
      <c r="I79" s="140"/>
    </row>
    <row r="80" spans="1:9" ht="41.25" customHeight="1" x14ac:dyDescent="0.25">
      <c r="A80" s="147" t="s">
        <v>695</v>
      </c>
      <c r="B80" s="52" t="s">
        <v>18</v>
      </c>
      <c r="C80" s="52">
        <v>89665</v>
      </c>
      <c r="D80" s="53" t="s">
        <v>696</v>
      </c>
      <c r="E80" s="33" t="s">
        <v>582</v>
      </c>
      <c r="F80" s="86">
        <v>4</v>
      </c>
      <c r="G80" s="4"/>
      <c r="H80" s="80">
        <f t="shared" si="5"/>
        <v>0</v>
      </c>
      <c r="I80" s="140"/>
    </row>
    <row r="81" spans="1:9" ht="41.45" customHeight="1" x14ac:dyDescent="0.25">
      <c r="A81" s="147" t="s">
        <v>697</v>
      </c>
      <c r="B81" s="52" t="s">
        <v>18</v>
      </c>
      <c r="C81" s="52">
        <v>89796</v>
      </c>
      <c r="D81" s="53" t="s">
        <v>698</v>
      </c>
      <c r="E81" s="33" t="s">
        <v>582</v>
      </c>
      <c r="F81" s="86">
        <v>1</v>
      </c>
      <c r="G81" s="4"/>
      <c r="H81" s="80">
        <f t="shared" si="5"/>
        <v>0</v>
      </c>
      <c r="I81" s="140"/>
    </row>
    <row r="82" spans="1:9" ht="41.45" customHeight="1" x14ac:dyDescent="0.25">
      <c r="A82" s="147" t="s">
        <v>699</v>
      </c>
      <c r="B82" s="52" t="s">
        <v>18</v>
      </c>
      <c r="C82" s="143">
        <v>89784</v>
      </c>
      <c r="D82" s="53" t="s">
        <v>700</v>
      </c>
      <c r="E82" s="33" t="s">
        <v>582</v>
      </c>
      <c r="F82" s="86">
        <v>5</v>
      </c>
      <c r="G82" s="4"/>
      <c r="H82" s="80">
        <f t="shared" si="5"/>
        <v>0</v>
      </c>
      <c r="I82" s="140"/>
    </row>
    <row r="83" spans="1:9" ht="42.75" customHeight="1" x14ac:dyDescent="0.25">
      <c r="A83" s="147" t="s">
        <v>701</v>
      </c>
      <c r="B83" s="52" t="s">
        <v>18</v>
      </c>
      <c r="C83" s="143">
        <v>89786</v>
      </c>
      <c r="D83" s="53" t="s">
        <v>702</v>
      </c>
      <c r="E83" s="33" t="s">
        <v>582</v>
      </c>
      <c r="F83" s="86">
        <v>3</v>
      </c>
      <c r="G83" s="4"/>
      <c r="H83" s="80">
        <f t="shared" si="5"/>
        <v>0</v>
      </c>
      <c r="I83" s="140"/>
    </row>
    <row r="84" spans="1:9" ht="40.5" customHeight="1" x14ac:dyDescent="0.25">
      <c r="A84" s="147" t="s">
        <v>703</v>
      </c>
      <c r="B84" s="52" t="s">
        <v>18</v>
      </c>
      <c r="C84" s="52">
        <v>89714</v>
      </c>
      <c r="D84" s="53" t="s">
        <v>704</v>
      </c>
      <c r="E84" s="33" t="s">
        <v>587</v>
      </c>
      <c r="F84" s="86">
        <v>40</v>
      </c>
      <c r="G84" s="4"/>
      <c r="H84" s="80">
        <f t="shared" si="5"/>
        <v>0</v>
      </c>
      <c r="I84" s="140"/>
    </row>
    <row r="85" spans="1:9" ht="42" customHeight="1" x14ac:dyDescent="0.25">
      <c r="A85" s="147" t="s">
        <v>705</v>
      </c>
      <c r="B85" s="52" t="s">
        <v>18</v>
      </c>
      <c r="C85" s="52">
        <v>89711</v>
      </c>
      <c r="D85" s="53" t="s">
        <v>706</v>
      </c>
      <c r="E85" s="33" t="s">
        <v>587</v>
      </c>
      <c r="F85" s="86">
        <v>22</v>
      </c>
      <c r="G85" s="4"/>
      <c r="H85" s="80">
        <f t="shared" si="5"/>
        <v>0</v>
      </c>
      <c r="I85" s="140"/>
    </row>
    <row r="86" spans="1:9" ht="45" customHeight="1" x14ac:dyDescent="0.25">
      <c r="A86" s="147" t="s">
        <v>707</v>
      </c>
      <c r="B86" s="52" t="s">
        <v>18</v>
      </c>
      <c r="C86" s="143">
        <v>89712</v>
      </c>
      <c r="D86" s="53" t="s">
        <v>708</v>
      </c>
      <c r="E86" s="33" t="s">
        <v>587</v>
      </c>
      <c r="F86" s="86">
        <v>40</v>
      </c>
      <c r="G86" s="4"/>
      <c r="H86" s="80">
        <f t="shared" si="5"/>
        <v>0</v>
      </c>
      <c r="I86" s="140"/>
    </row>
    <row r="87" spans="1:9" ht="41.45" customHeight="1" x14ac:dyDescent="0.25">
      <c r="A87" s="147" t="s">
        <v>709</v>
      </c>
      <c r="B87" s="52" t="s">
        <v>18</v>
      </c>
      <c r="C87" s="143">
        <v>89713</v>
      </c>
      <c r="D87" s="53" t="s">
        <v>710</v>
      </c>
      <c r="E87" s="33" t="s">
        <v>587</v>
      </c>
      <c r="F87" s="86">
        <v>30</v>
      </c>
      <c r="G87" s="4"/>
      <c r="H87" s="80">
        <f t="shared" si="5"/>
        <v>0</v>
      </c>
      <c r="I87" s="140"/>
    </row>
    <row r="88" spans="1:9" ht="18" customHeight="1" x14ac:dyDescent="0.25">
      <c r="A88" s="36" t="s">
        <v>29</v>
      </c>
      <c r="B88" s="137"/>
      <c r="C88" s="137"/>
      <c r="D88" s="38" t="s">
        <v>711</v>
      </c>
      <c r="E88" s="138"/>
      <c r="F88" s="139"/>
      <c r="G88" s="3"/>
      <c r="H88" s="81">
        <f>SUM(H89:H96)</f>
        <v>0</v>
      </c>
      <c r="I88" s="140"/>
    </row>
    <row r="89" spans="1:9" ht="41.45" customHeight="1" x14ac:dyDescent="0.25">
      <c r="A89" s="147" t="s">
        <v>26</v>
      </c>
      <c r="B89" s="52" t="s">
        <v>18</v>
      </c>
      <c r="C89" s="52">
        <v>89586</v>
      </c>
      <c r="D89" s="53" t="s">
        <v>712</v>
      </c>
      <c r="E89" s="33" t="s">
        <v>582</v>
      </c>
      <c r="F89" s="86">
        <v>5</v>
      </c>
      <c r="G89" s="4"/>
      <c r="H89" s="80">
        <f t="shared" ref="H89:H96" si="6">F89*G89</f>
        <v>0</v>
      </c>
      <c r="I89" s="140"/>
    </row>
    <row r="90" spans="1:9" ht="43.15" customHeight="1" x14ac:dyDescent="0.25">
      <c r="A90" s="147" t="s">
        <v>713</v>
      </c>
      <c r="B90" s="52" t="s">
        <v>18</v>
      </c>
      <c r="C90" s="52">
        <v>89591</v>
      </c>
      <c r="D90" s="53" t="s">
        <v>714</v>
      </c>
      <c r="E90" s="33" t="s">
        <v>582</v>
      </c>
      <c r="F90" s="86">
        <v>1</v>
      </c>
      <c r="G90" s="4"/>
      <c r="H90" s="80">
        <f t="shared" si="6"/>
        <v>0</v>
      </c>
      <c r="I90" s="140"/>
    </row>
    <row r="91" spans="1:9" ht="40.15" customHeight="1" x14ac:dyDescent="0.25">
      <c r="A91" s="147" t="s">
        <v>715</v>
      </c>
      <c r="B91" s="52" t="s">
        <v>18</v>
      </c>
      <c r="C91" s="52">
        <v>89584</v>
      </c>
      <c r="D91" s="53" t="s">
        <v>716</v>
      </c>
      <c r="E91" s="33" t="s">
        <v>582</v>
      </c>
      <c r="F91" s="86">
        <v>12</v>
      </c>
      <c r="G91" s="4"/>
      <c r="H91" s="80">
        <f t="shared" si="6"/>
        <v>0</v>
      </c>
      <c r="I91" s="140"/>
    </row>
    <row r="92" spans="1:9" ht="38.25" x14ac:dyDescent="0.25">
      <c r="A92" s="147" t="s">
        <v>717</v>
      </c>
      <c r="B92" s="52" t="s">
        <v>18</v>
      </c>
      <c r="C92" s="52">
        <v>89699</v>
      </c>
      <c r="D92" s="53" t="s">
        <v>718</v>
      </c>
      <c r="E92" s="33" t="s">
        <v>582</v>
      </c>
      <c r="F92" s="86">
        <v>2</v>
      </c>
      <c r="G92" s="4"/>
      <c r="H92" s="80">
        <f t="shared" si="6"/>
        <v>0</v>
      </c>
      <c r="I92" s="140"/>
    </row>
    <row r="93" spans="1:9" ht="41.25" customHeight="1" x14ac:dyDescent="0.25">
      <c r="A93" s="147" t="s">
        <v>719</v>
      </c>
      <c r="B93" s="52" t="s">
        <v>18</v>
      </c>
      <c r="C93" s="52">
        <v>89574</v>
      </c>
      <c r="D93" s="53" t="s">
        <v>720</v>
      </c>
      <c r="E93" s="33" t="s">
        <v>582</v>
      </c>
      <c r="F93" s="86">
        <v>2</v>
      </c>
      <c r="G93" s="4"/>
      <c r="H93" s="80">
        <f t="shared" si="6"/>
        <v>0</v>
      </c>
      <c r="I93" s="140"/>
    </row>
    <row r="94" spans="1:9" ht="38.25" x14ac:dyDescent="0.25">
      <c r="A94" s="147" t="s">
        <v>721</v>
      </c>
      <c r="B94" s="52" t="s">
        <v>18</v>
      </c>
      <c r="C94" s="52">
        <v>89681</v>
      </c>
      <c r="D94" s="53" t="s">
        <v>722</v>
      </c>
      <c r="E94" s="33" t="s">
        <v>582</v>
      </c>
      <c r="F94" s="86">
        <v>1</v>
      </c>
      <c r="G94" s="4"/>
      <c r="H94" s="80">
        <f t="shared" si="6"/>
        <v>0</v>
      </c>
      <c r="I94" s="140"/>
    </row>
    <row r="95" spans="1:9" ht="30" customHeight="1" x14ac:dyDescent="0.25">
      <c r="A95" s="147" t="s">
        <v>723</v>
      </c>
      <c r="B95" s="52" t="s">
        <v>18</v>
      </c>
      <c r="C95" s="52">
        <v>89512</v>
      </c>
      <c r="D95" s="53" t="s">
        <v>724</v>
      </c>
      <c r="E95" s="33" t="s">
        <v>587</v>
      </c>
      <c r="F95" s="86">
        <v>55</v>
      </c>
      <c r="G95" s="4"/>
      <c r="H95" s="80">
        <f t="shared" si="6"/>
        <v>0</v>
      </c>
      <c r="I95" s="140"/>
    </row>
    <row r="96" spans="1:9" ht="34.5" customHeight="1" x14ac:dyDescent="0.25">
      <c r="A96" s="147" t="s">
        <v>725</v>
      </c>
      <c r="B96" s="52" t="s">
        <v>18</v>
      </c>
      <c r="C96" s="52">
        <v>89580</v>
      </c>
      <c r="D96" s="53" t="s">
        <v>726</v>
      </c>
      <c r="E96" s="33" t="s">
        <v>587</v>
      </c>
      <c r="F96" s="86">
        <v>6</v>
      </c>
      <c r="G96" s="4"/>
      <c r="H96" s="80">
        <f t="shared" si="6"/>
        <v>0</v>
      </c>
      <c r="I96" s="140"/>
    </row>
    <row r="97" spans="1:9" ht="18" customHeight="1" x14ac:dyDescent="0.25">
      <c r="A97" s="36" t="s">
        <v>33</v>
      </c>
      <c r="B97" s="137"/>
      <c r="C97" s="137"/>
      <c r="D97" s="38" t="s">
        <v>727</v>
      </c>
      <c r="E97" s="138"/>
      <c r="F97" s="139"/>
      <c r="G97" s="3"/>
      <c r="H97" s="81">
        <f>SUM(H98:H107)</f>
        <v>0</v>
      </c>
      <c r="I97" s="140"/>
    </row>
    <row r="98" spans="1:9" ht="29.45" customHeight="1" x14ac:dyDescent="0.25">
      <c r="A98" s="147" t="s">
        <v>35</v>
      </c>
      <c r="B98" s="52" t="s">
        <v>18</v>
      </c>
      <c r="C98" s="52">
        <v>89446</v>
      </c>
      <c r="D98" s="53" t="s">
        <v>728</v>
      </c>
      <c r="E98" s="33" t="s">
        <v>587</v>
      </c>
      <c r="F98" s="86">
        <v>35</v>
      </c>
      <c r="G98" s="4"/>
      <c r="H98" s="80">
        <f t="shared" ref="H98:H107" si="7">F98*G98</f>
        <v>0</v>
      </c>
      <c r="I98" s="140"/>
    </row>
    <row r="99" spans="1:9" ht="27.6" customHeight="1" x14ac:dyDescent="0.25">
      <c r="A99" s="147" t="s">
        <v>729</v>
      </c>
      <c r="B99" s="52" t="s">
        <v>18</v>
      </c>
      <c r="C99" s="52">
        <v>89447</v>
      </c>
      <c r="D99" s="53" t="s">
        <v>730</v>
      </c>
      <c r="E99" s="33" t="s">
        <v>587</v>
      </c>
      <c r="F99" s="86">
        <v>32</v>
      </c>
      <c r="G99" s="4"/>
      <c r="H99" s="80">
        <f t="shared" si="7"/>
        <v>0</v>
      </c>
      <c r="I99" s="140"/>
    </row>
    <row r="100" spans="1:9" ht="27.6" customHeight="1" x14ac:dyDescent="0.25">
      <c r="A100" s="147" t="s">
        <v>731</v>
      </c>
      <c r="B100" s="52" t="s">
        <v>18</v>
      </c>
      <c r="C100" s="52">
        <v>89448</v>
      </c>
      <c r="D100" s="53" t="s">
        <v>732</v>
      </c>
      <c r="E100" s="33" t="s">
        <v>587</v>
      </c>
      <c r="F100" s="86">
        <v>8</v>
      </c>
      <c r="G100" s="4"/>
      <c r="H100" s="80">
        <f t="shared" si="7"/>
        <v>0</v>
      </c>
      <c r="I100" s="140"/>
    </row>
    <row r="101" spans="1:9" ht="40.5" customHeight="1" x14ac:dyDescent="0.25">
      <c r="A101" s="147" t="s">
        <v>733</v>
      </c>
      <c r="B101" s="52" t="s">
        <v>18</v>
      </c>
      <c r="C101" s="52">
        <v>89367</v>
      </c>
      <c r="D101" s="53" t="s">
        <v>734</v>
      </c>
      <c r="E101" s="33" t="s">
        <v>582</v>
      </c>
      <c r="F101" s="86">
        <v>7</v>
      </c>
      <c r="G101" s="4"/>
      <c r="H101" s="80">
        <f t="shared" si="7"/>
        <v>0</v>
      </c>
      <c r="I101" s="140"/>
    </row>
    <row r="102" spans="1:9" ht="39" customHeight="1" x14ac:dyDescent="0.25">
      <c r="A102" s="147" t="s">
        <v>735</v>
      </c>
      <c r="B102" s="52" t="s">
        <v>18</v>
      </c>
      <c r="C102" s="52">
        <v>89362</v>
      </c>
      <c r="D102" s="53" t="s">
        <v>736</v>
      </c>
      <c r="E102" s="33" t="s">
        <v>582</v>
      </c>
      <c r="F102" s="86">
        <v>37</v>
      </c>
      <c r="G102" s="4"/>
      <c r="H102" s="80">
        <f t="shared" si="7"/>
        <v>0</v>
      </c>
      <c r="I102" s="140"/>
    </row>
    <row r="103" spans="1:9" ht="30" customHeight="1" x14ac:dyDescent="0.25">
      <c r="A103" s="147" t="s">
        <v>737</v>
      </c>
      <c r="B103" s="52" t="s">
        <v>18</v>
      </c>
      <c r="C103" s="52">
        <v>89395</v>
      </c>
      <c r="D103" s="53" t="s">
        <v>738</v>
      </c>
      <c r="E103" s="33" t="s">
        <v>582</v>
      </c>
      <c r="F103" s="86">
        <v>6</v>
      </c>
      <c r="G103" s="4"/>
      <c r="H103" s="80">
        <f t="shared" si="7"/>
        <v>0</v>
      </c>
      <c r="I103" s="140"/>
    </row>
    <row r="104" spans="1:9" ht="32.25" customHeight="1" x14ac:dyDescent="0.25">
      <c r="A104" s="147" t="s">
        <v>739</v>
      </c>
      <c r="B104" s="52" t="s">
        <v>18</v>
      </c>
      <c r="C104" s="52">
        <v>89398</v>
      </c>
      <c r="D104" s="53" t="s">
        <v>740</v>
      </c>
      <c r="E104" s="33" t="s">
        <v>582</v>
      </c>
      <c r="F104" s="86">
        <v>2</v>
      </c>
      <c r="G104" s="4"/>
      <c r="H104" s="80">
        <f t="shared" si="7"/>
        <v>0</v>
      </c>
      <c r="I104" s="140"/>
    </row>
    <row r="105" spans="1:9" ht="43.5" customHeight="1" x14ac:dyDescent="0.25">
      <c r="A105" s="147" t="s">
        <v>741</v>
      </c>
      <c r="B105" s="52" t="s">
        <v>18</v>
      </c>
      <c r="C105" s="52">
        <v>89380</v>
      </c>
      <c r="D105" s="53" t="s">
        <v>742</v>
      </c>
      <c r="E105" s="33" t="s">
        <v>582</v>
      </c>
      <c r="F105" s="86">
        <v>5</v>
      </c>
      <c r="G105" s="4"/>
      <c r="H105" s="80">
        <f t="shared" si="7"/>
        <v>0</v>
      </c>
      <c r="I105" s="140"/>
    </row>
    <row r="106" spans="1:9" ht="43.5" customHeight="1" x14ac:dyDescent="0.25">
      <c r="A106" s="147" t="s">
        <v>743</v>
      </c>
      <c r="B106" s="52" t="s">
        <v>18</v>
      </c>
      <c r="C106" s="52">
        <v>89388</v>
      </c>
      <c r="D106" s="53" t="s">
        <v>744</v>
      </c>
      <c r="E106" s="33" t="s">
        <v>582</v>
      </c>
      <c r="F106" s="86">
        <v>2</v>
      </c>
      <c r="G106" s="4"/>
      <c r="H106" s="80">
        <f t="shared" si="7"/>
        <v>0</v>
      </c>
      <c r="I106" s="140"/>
    </row>
    <row r="107" spans="1:9" ht="38.25" x14ac:dyDescent="0.25">
      <c r="A107" s="147" t="s">
        <v>745</v>
      </c>
      <c r="B107" s="52" t="s">
        <v>18</v>
      </c>
      <c r="C107" s="52">
        <v>89986</v>
      </c>
      <c r="D107" s="53" t="s">
        <v>746</v>
      </c>
      <c r="E107" s="33" t="s">
        <v>582</v>
      </c>
      <c r="F107" s="86">
        <v>6</v>
      </c>
      <c r="G107" s="4"/>
      <c r="H107" s="80">
        <f t="shared" si="7"/>
        <v>0</v>
      </c>
      <c r="I107" s="140"/>
    </row>
    <row r="108" spans="1:9" ht="18" customHeight="1" x14ac:dyDescent="0.25">
      <c r="A108" s="36" t="s">
        <v>37</v>
      </c>
      <c r="B108" s="151"/>
      <c r="C108" s="151"/>
      <c r="D108" s="38" t="s">
        <v>747</v>
      </c>
      <c r="E108" s="138"/>
      <c r="F108" s="139"/>
      <c r="G108" s="3"/>
      <c r="H108" s="81">
        <f>SUM(H109:H111)</f>
        <v>0</v>
      </c>
      <c r="I108" s="140"/>
    </row>
    <row r="109" spans="1:9" ht="34.15" customHeight="1" x14ac:dyDescent="0.25">
      <c r="A109" s="147" t="s">
        <v>39</v>
      </c>
      <c r="B109" s="33" t="s">
        <v>18</v>
      </c>
      <c r="C109" s="52">
        <v>92281</v>
      </c>
      <c r="D109" s="53" t="s">
        <v>748</v>
      </c>
      <c r="E109" s="33" t="s">
        <v>587</v>
      </c>
      <c r="F109" s="86">
        <v>6</v>
      </c>
      <c r="G109" s="4"/>
      <c r="H109" s="80">
        <f>F109*G109</f>
        <v>0</v>
      </c>
      <c r="I109" s="140"/>
    </row>
    <row r="110" spans="1:9" ht="43.15" customHeight="1" x14ac:dyDescent="0.25">
      <c r="A110" s="147" t="s">
        <v>41</v>
      </c>
      <c r="B110" s="33" t="s">
        <v>18</v>
      </c>
      <c r="C110" s="52">
        <v>92287</v>
      </c>
      <c r="D110" s="53" t="s">
        <v>749</v>
      </c>
      <c r="E110" s="33" t="s">
        <v>582</v>
      </c>
      <c r="F110" s="86">
        <v>6</v>
      </c>
      <c r="G110" s="4"/>
      <c r="H110" s="80">
        <f>F110*G110</f>
        <v>0</v>
      </c>
      <c r="I110" s="140"/>
    </row>
    <row r="111" spans="1:9" ht="27" customHeight="1" x14ac:dyDescent="0.25">
      <c r="A111" s="147" t="s">
        <v>44</v>
      </c>
      <c r="B111" s="33" t="s">
        <v>18</v>
      </c>
      <c r="C111" s="52">
        <v>92299</v>
      </c>
      <c r="D111" s="53" t="s">
        <v>750</v>
      </c>
      <c r="E111" s="33" t="s">
        <v>582</v>
      </c>
      <c r="F111" s="86">
        <v>1</v>
      </c>
      <c r="G111" s="4"/>
      <c r="H111" s="80">
        <f>F111*G111</f>
        <v>0</v>
      </c>
      <c r="I111" s="140"/>
    </row>
    <row r="112" spans="1:9" ht="18" customHeight="1" x14ac:dyDescent="0.25">
      <c r="A112" s="36" t="s">
        <v>66</v>
      </c>
      <c r="B112" s="151"/>
      <c r="C112" s="151"/>
      <c r="D112" s="38" t="s">
        <v>653</v>
      </c>
      <c r="E112" s="138"/>
      <c r="F112" s="139"/>
      <c r="G112" s="3"/>
      <c r="H112" s="81">
        <f>SUM(H113:H116)</f>
        <v>0</v>
      </c>
      <c r="I112" s="140"/>
    </row>
    <row r="113" spans="1:9" ht="42" customHeight="1" x14ac:dyDescent="0.25">
      <c r="A113" s="147" t="s">
        <v>68</v>
      </c>
      <c r="B113" s="33" t="s">
        <v>18</v>
      </c>
      <c r="C113" s="52">
        <v>97908</v>
      </c>
      <c r="D113" s="53" t="s">
        <v>751</v>
      </c>
      <c r="E113" s="33" t="s">
        <v>113</v>
      </c>
      <c r="F113" s="86">
        <v>3</v>
      </c>
      <c r="G113" s="4"/>
      <c r="H113" s="80">
        <f>F113*G113</f>
        <v>0</v>
      </c>
      <c r="I113" s="140"/>
    </row>
    <row r="114" spans="1:9" ht="38.25" x14ac:dyDescent="0.25">
      <c r="A114" s="147" t="s">
        <v>752</v>
      </c>
      <c r="B114" s="33" t="s">
        <v>18</v>
      </c>
      <c r="C114" s="52">
        <v>94102</v>
      </c>
      <c r="D114" s="53" t="s">
        <v>753</v>
      </c>
      <c r="E114" s="33" t="s">
        <v>587</v>
      </c>
      <c r="F114" s="86">
        <f>53*0.3*0.15</f>
        <v>2.3849999999999998</v>
      </c>
      <c r="G114" s="4"/>
      <c r="H114" s="80">
        <f>F114*G114</f>
        <v>0</v>
      </c>
      <c r="I114" s="140"/>
    </row>
    <row r="115" spans="1:9" ht="27.75" customHeight="1" x14ac:dyDescent="0.25">
      <c r="A115" s="147" t="s">
        <v>754</v>
      </c>
      <c r="B115" s="52" t="s">
        <v>18</v>
      </c>
      <c r="C115" s="52">
        <v>93358</v>
      </c>
      <c r="D115" s="53" t="s">
        <v>187</v>
      </c>
      <c r="E115" s="33" t="s">
        <v>663</v>
      </c>
      <c r="F115" s="86">
        <f>(14+18+3+2+6+10)*0.4*0.6</f>
        <v>12.72</v>
      </c>
      <c r="G115" s="4"/>
      <c r="H115" s="80">
        <f>F115*G115</f>
        <v>0</v>
      </c>
      <c r="I115" s="140"/>
    </row>
    <row r="116" spans="1:9" ht="18" customHeight="1" x14ac:dyDescent="0.25">
      <c r="A116" s="147" t="s">
        <v>755</v>
      </c>
      <c r="B116" s="33" t="s">
        <v>18</v>
      </c>
      <c r="C116" s="33">
        <v>96995</v>
      </c>
      <c r="D116" s="149" t="s">
        <v>160</v>
      </c>
      <c r="E116" s="33" t="s">
        <v>663</v>
      </c>
      <c r="F116" s="86">
        <f>F115*1.3</f>
        <v>16.536000000000001</v>
      </c>
      <c r="G116" s="4"/>
      <c r="H116" s="80">
        <f>F116*G116</f>
        <v>0</v>
      </c>
      <c r="I116" s="140"/>
    </row>
    <row r="117" spans="1:9" ht="18" customHeight="1" x14ac:dyDescent="0.2">
      <c r="A117" s="152">
        <v>3</v>
      </c>
      <c r="B117" s="155"/>
      <c r="C117" s="155"/>
      <c r="D117" s="187" t="s">
        <v>756</v>
      </c>
      <c r="E117" s="187"/>
      <c r="F117" s="187"/>
      <c r="G117" s="171"/>
      <c r="H117" s="154">
        <f>H118+H122</f>
        <v>0</v>
      </c>
      <c r="I117" s="140"/>
    </row>
    <row r="118" spans="1:9" ht="18" customHeight="1" x14ac:dyDescent="0.25">
      <c r="A118" s="36" t="s">
        <v>79</v>
      </c>
      <c r="B118" s="151"/>
      <c r="C118" s="151"/>
      <c r="D118" s="38" t="s">
        <v>757</v>
      </c>
      <c r="E118" s="138"/>
      <c r="F118" s="139"/>
      <c r="G118" s="3"/>
      <c r="H118" s="81">
        <f>SUM(H119:H121)</f>
        <v>0</v>
      </c>
      <c r="I118" s="140"/>
    </row>
    <row r="119" spans="1:9" ht="28.5" customHeight="1" x14ac:dyDescent="0.25">
      <c r="A119" s="147" t="s">
        <v>81</v>
      </c>
      <c r="B119" s="33" t="s">
        <v>18</v>
      </c>
      <c r="C119" s="52">
        <v>83635</v>
      </c>
      <c r="D119" s="53" t="s">
        <v>758</v>
      </c>
      <c r="E119" s="33" t="s">
        <v>582</v>
      </c>
      <c r="F119" s="86">
        <f>6</f>
        <v>6</v>
      </c>
      <c r="G119" s="4"/>
      <c r="H119" s="80">
        <f>F119*G119</f>
        <v>0</v>
      </c>
      <c r="I119" s="140"/>
    </row>
    <row r="120" spans="1:9" ht="28.15" customHeight="1" x14ac:dyDescent="0.25">
      <c r="A120" s="147" t="s">
        <v>84</v>
      </c>
      <c r="B120" s="33" t="s">
        <v>18</v>
      </c>
      <c r="C120" s="156" t="s">
        <v>759</v>
      </c>
      <c r="D120" s="53" t="s">
        <v>760</v>
      </c>
      <c r="E120" s="33" t="s">
        <v>582</v>
      </c>
      <c r="F120" s="86">
        <v>2</v>
      </c>
      <c r="G120" s="4"/>
      <c r="H120" s="80">
        <f>F120*G120</f>
        <v>0</v>
      </c>
      <c r="I120" s="140"/>
    </row>
    <row r="121" spans="1:9" ht="18" customHeight="1" x14ac:dyDescent="0.25">
      <c r="A121" s="147" t="s">
        <v>761</v>
      </c>
      <c r="B121" s="56" t="s">
        <v>262</v>
      </c>
      <c r="C121" s="56" t="s">
        <v>529</v>
      </c>
      <c r="D121" s="55" t="s">
        <v>762</v>
      </c>
      <c r="E121" s="33" t="s">
        <v>565</v>
      </c>
      <c r="F121" s="86">
        <v>1</v>
      </c>
      <c r="G121" s="4"/>
      <c r="H121" s="80">
        <f>F121*G121</f>
        <v>0</v>
      </c>
      <c r="I121" s="140"/>
    </row>
    <row r="122" spans="1:9" ht="18" customHeight="1" x14ac:dyDescent="0.25">
      <c r="A122" s="36" t="s">
        <v>86</v>
      </c>
      <c r="B122" s="146"/>
      <c r="C122" s="146"/>
      <c r="D122" s="38" t="s">
        <v>763</v>
      </c>
      <c r="E122" s="138"/>
      <c r="F122" s="139"/>
      <c r="G122" s="3"/>
      <c r="H122" s="81">
        <f>SUM(H123:H127)</f>
        <v>0</v>
      </c>
      <c r="I122" s="140"/>
    </row>
    <row r="123" spans="1:9" ht="18" customHeight="1" x14ac:dyDescent="0.25">
      <c r="A123" s="147" t="s">
        <v>88</v>
      </c>
      <c r="B123" s="56" t="s">
        <v>262</v>
      </c>
      <c r="C123" s="56" t="s">
        <v>764</v>
      </c>
      <c r="D123" s="55" t="s">
        <v>765</v>
      </c>
      <c r="E123" s="33" t="s">
        <v>582</v>
      </c>
      <c r="F123" s="86">
        <v>3</v>
      </c>
      <c r="G123" s="4"/>
      <c r="H123" s="80">
        <f>F123*G123</f>
        <v>0</v>
      </c>
      <c r="I123" s="140"/>
    </row>
    <row r="124" spans="1:9" ht="18" customHeight="1" x14ac:dyDescent="0.25">
      <c r="A124" s="147" t="s">
        <v>90</v>
      </c>
      <c r="B124" s="56" t="s">
        <v>262</v>
      </c>
      <c r="C124" s="56" t="s">
        <v>764</v>
      </c>
      <c r="D124" s="55" t="s">
        <v>766</v>
      </c>
      <c r="E124" s="33" t="s">
        <v>582</v>
      </c>
      <c r="F124" s="86">
        <v>8</v>
      </c>
      <c r="G124" s="4"/>
      <c r="H124" s="80">
        <f>F124*G124</f>
        <v>0</v>
      </c>
      <c r="I124" s="140"/>
    </row>
    <row r="125" spans="1:9" ht="18" customHeight="1" x14ac:dyDescent="0.25">
      <c r="A125" s="147" t="s">
        <v>92</v>
      </c>
      <c r="B125" s="56" t="s">
        <v>262</v>
      </c>
      <c r="C125" s="56" t="s">
        <v>764</v>
      </c>
      <c r="D125" s="55" t="s">
        <v>767</v>
      </c>
      <c r="E125" s="33" t="s">
        <v>582</v>
      </c>
      <c r="F125" s="86">
        <f>9+7+4+3</f>
        <v>23</v>
      </c>
      <c r="G125" s="4"/>
      <c r="H125" s="80">
        <f>F125*G125</f>
        <v>0</v>
      </c>
      <c r="I125" s="140"/>
    </row>
    <row r="126" spans="1:9" ht="18" customHeight="1" x14ac:dyDescent="0.25">
      <c r="A126" s="147" t="s">
        <v>94</v>
      </c>
      <c r="B126" s="56" t="s">
        <v>262</v>
      </c>
      <c r="C126" s="56" t="s">
        <v>764</v>
      </c>
      <c r="D126" s="55" t="s">
        <v>768</v>
      </c>
      <c r="E126" s="33" t="s">
        <v>582</v>
      </c>
      <c r="F126" s="86">
        <f>14+15</f>
        <v>29</v>
      </c>
      <c r="G126" s="4"/>
      <c r="H126" s="80">
        <f>F126*G126</f>
        <v>0</v>
      </c>
      <c r="I126" s="140"/>
    </row>
    <row r="127" spans="1:9" ht="18" customHeight="1" x14ac:dyDescent="0.25">
      <c r="A127" s="147" t="s">
        <v>97</v>
      </c>
      <c r="B127" s="56" t="s">
        <v>262</v>
      </c>
      <c r="C127" s="56" t="s">
        <v>764</v>
      </c>
      <c r="D127" s="55" t="s">
        <v>769</v>
      </c>
      <c r="E127" s="33" t="s">
        <v>582</v>
      </c>
      <c r="F127" s="86">
        <v>2</v>
      </c>
      <c r="G127" s="4"/>
      <c r="H127" s="80">
        <f>F127*G127</f>
        <v>0</v>
      </c>
      <c r="I127" s="140"/>
    </row>
    <row r="128" spans="1:9" ht="18" customHeight="1" x14ac:dyDescent="0.25">
      <c r="A128" s="147"/>
      <c r="B128" s="150"/>
      <c r="C128" s="150"/>
      <c r="D128" s="55"/>
      <c r="E128" s="33"/>
      <c r="F128" s="86"/>
      <c r="G128" s="4"/>
      <c r="H128" s="80"/>
      <c r="I128" s="140"/>
    </row>
    <row r="129" spans="1:9" ht="21.6" customHeight="1" x14ac:dyDescent="0.25">
      <c r="A129" s="157"/>
      <c r="B129" s="158"/>
      <c r="C129" s="158"/>
      <c r="D129" s="159" t="s">
        <v>770</v>
      </c>
      <c r="E129" s="160"/>
      <c r="F129" s="161"/>
      <c r="G129" s="162"/>
      <c r="H129" s="163">
        <f>H117+H64+H12</f>
        <v>0</v>
      </c>
      <c r="I129" s="164"/>
    </row>
    <row r="130" spans="1:9" ht="12.75" x14ac:dyDescent="0.25">
      <c r="A130" s="106"/>
      <c r="B130" s="106"/>
      <c r="C130" s="106"/>
      <c r="D130" s="106"/>
      <c r="E130" s="107"/>
      <c r="F130" s="106"/>
      <c r="G130" s="106"/>
      <c r="H130" s="140"/>
      <c r="I130" s="165"/>
    </row>
    <row r="131" spans="1:9" ht="12.75" x14ac:dyDescent="0.25">
      <c r="A131" s="106"/>
      <c r="B131" s="106"/>
      <c r="C131" s="106"/>
      <c r="D131" s="106"/>
      <c r="E131" s="107"/>
      <c r="F131" s="106"/>
      <c r="G131" s="106"/>
      <c r="H131" s="140"/>
      <c r="I131" s="165"/>
    </row>
    <row r="132" spans="1:9" ht="12.75" x14ac:dyDescent="0.25">
      <c r="A132" s="106"/>
      <c r="B132" s="106"/>
      <c r="C132" s="106"/>
      <c r="D132" s="106"/>
      <c r="E132" s="107"/>
      <c r="F132" s="106"/>
      <c r="G132" s="106"/>
      <c r="H132" s="140"/>
      <c r="I132" s="165"/>
    </row>
    <row r="133" spans="1:9" ht="12.75" x14ac:dyDescent="0.25">
      <c r="A133" s="106"/>
      <c r="B133" s="106"/>
      <c r="C133" s="106"/>
      <c r="D133" s="106"/>
      <c r="E133" s="107"/>
      <c r="F133" s="106"/>
      <c r="G133" s="106"/>
      <c r="H133" s="140"/>
      <c r="I133" s="165"/>
    </row>
    <row r="134" spans="1:9" ht="12.75" x14ac:dyDescent="0.25">
      <c r="A134" s="106"/>
      <c r="B134" s="106"/>
      <c r="C134" s="106"/>
      <c r="D134" s="106"/>
      <c r="E134" s="107"/>
      <c r="F134" s="106"/>
      <c r="G134" s="106"/>
      <c r="H134" s="140"/>
      <c r="I134" s="165"/>
    </row>
    <row r="135" spans="1:9" ht="12.75" x14ac:dyDescent="0.2">
      <c r="A135" s="106"/>
      <c r="B135" s="106"/>
      <c r="C135" s="106"/>
      <c r="D135" s="166"/>
      <c r="E135" s="107"/>
      <c r="F135" s="106"/>
      <c r="G135" s="106"/>
      <c r="H135" s="140"/>
      <c r="I135" s="165"/>
    </row>
    <row r="136" spans="1:9" ht="14.25" x14ac:dyDescent="0.2">
      <c r="A136" s="106"/>
      <c r="B136" s="106"/>
      <c r="C136" s="106"/>
      <c r="D136" s="167"/>
      <c r="E136" s="107"/>
      <c r="F136" s="106"/>
      <c r="G136" s="106"/>
      <c r="H136" s="140"/>
      <c r="I136" s="165"/>
    </row>
    <row r="137" spans="1:9" ht="12.75" x14ac:dyDescent="0.2">
      <c r="A137" s="108"/>
      <c r="B137" s="108"/>
      <c r="C137" s="108"/>
      <c r="D137" s="168"/>
      <c r="E137" s="107"/>
      <c r="F137" s="106"/>
      <c r="G137" s="106"/>
      <c r="H137" s="140"/>
      <c r="I137" s="136"/>
    </row>
    <row r="138" spans="1:9" ht="12.75" x14ac:dyDescent="0.25">
      <c r="A138" s="108"/>
      <c r="B138" s="108"/>
      <c r="C138" s="108"/>
      <c r="D138" s="106"/>
      <c r="E138" s="107"/>
      <c r="F138" s="106"/>
      <c r="G138" s="106"/>
      <c r="H138" s="140"/>
      <c r="I138" s="136"/>
    </row>
    <row r="139" spans="1:9" ht="12.75" x14ac:dyDescent="0.25">
      <c r="A139" s="108"/>
      <c r="B139" s="108"/>
      <c r="C139" s="108"/>
      <c r="D139" s="106"/>
      <c r="E139" s="107"/>
      <c r="F139" s="106"/>
      <c r="G139" s="106"/>
      <c r="H139" s="140"/>
      <c r="I139" s="136"/>
    </row>
    <row r="140" spans="1:9" ht="12.75" x14ac:dyDescent="0.25">
      <c r="A140" s="108"/>
      <c r="B140" s="108"/>
      <c r="C140" s="108"/>
      <c r="D140" s="106"/>
      <c r="E140" s="107"/>
      <c r="F140" s="106"/>
      <c r="G140" s="106"/>
      <c r="H140" s="140"/>
      <c r="I140" s="136"/>
    </row>
    <row r="141" spans="1:9" ht="12.75" x14ac:dyDescent="0.25">
      <c r="A141" s="108"/>
      <c r="B141" s="108"/>
      <c r="C141" s="108"/>
      <c r="D141" s="106"/>
      <c r="E141" s="107"/>
      <c r="F141" s="106"/>
      <c r="G141" s="106"/>
      <c r="H141" s="140"/>
      <c r="I141" s="136"/>
    </row>
    <row r="142" spans="1:9" ht="12.75" x14ac:dyDescent="0.25">
      <c r="A142" s="108"/>
      <c r="B142" s="108"/>
      <c r="C142" s="108"/>
      <c r="D142" s="106"/>
      <c r="E142" s="107"/>
      <c r="F142" s="106"/>
      <c r="G142" s="106"/>
      <c r="H142" s="140"/>
      <c r="I142" s="136"/>
    </row>
    <row r="143" spans="1:9" ht="12.75" x14ac:dyDescent="0.25">
      <c r="A143" s="108"/>
      <c r="B143" s="108"/>
      <c r="C143" s="108"/>
      <c r="D143" s="106"/>
      <c r="E143" s="107"/>
      <c r="F143" s="106"/>
      <c r="G143" s="106"/>
      <c r="H143" s="140"/>
      <c r="I143" s="136"/>
    </row>
    <row r="144" spans="1:9" ht="12.75" x14ac:dyDescent="0.25">
      <c r="A144" s="108"/>
      <c r="B144" s="108"/>
      <c r="C144" s="108"/>
      <c r="D144" s="106"/>
      <c r="E144" s="107"/>
      <c r="F144" s="106"/>
      <c r="G144" s="106"/>
      <c r="H144" s="140"/>
      <c r="I144" s="136"/>
    </row>
    <row r="145" spans="1:9" ht="12.75" x14ac:dyDescent="0.25">
      <c r="A145" s="108"/>
      <c r="B145" s="108"/>
      <c r="C145" s="108"/>
      <c r="D145" s="106"/>
      <c r="E145" s="107"/>
      <c r="F145" s="106"/>
      <c r="G145" s="106"/>
      <c r="H145" s="140"/>
      <c r="I145" s="136"/>
    </row>
    <row r="146" spans="1:9" ht="12.75" x14ac:dyDescent="0.25">
      <c r="A146" s="108"/>
      <c r="B146" s="108"/>
      <c r="C146" s="108"/>
      <c r="D146" s="106"/>
      <c r="E146" s="107"/>
      <c r="F146" s="106"/>
      <c r="G146" s="106"/>
      <c r="H146" s="140"/>
      <c r="I146" s="136"/>
    </row>
    <row r="147" spans="1:9" ht="12.75" x14ac:dyDescent="0.25">
      <c r="A147" s="108"/>
      <c r="B147" s="108"/>
      <c r="C147" s="108"/>
      <c r="D147" s="106"/>
      <c r="E147" s="107"/>
      <c r="F147" s="106"/>
      <c r="G147" s="106"/>
      <c r="H147" s="140"/>
      <c r="I147" s="136"/>
    </row>
    <row r="148" spans="1:9" ht="12.75" x14ac:dyDescent="0.25">
      <c r="A148" s="108"/>
      <c r="B148" s="108"/>
      <c r="C148" s="108"/>
      <c r="D148" s="106"/>
      <c r="E148" s="107"/>
      <c r="F148" s="106"/>
      <c r="G148" s="106"/>
      <c r="H148" s="140"/>
      <c r="I148" s="136"/>
    </row>
    <row r="149" spans="1:9" ht="12.75" x14ac:dyDescent="0.25">
      <c r="A149" s="108"/>
      <c r="B149" s="108"/>
      <c r="C149" s="108"/>
      <c r="D149" s="106"/>
      <c r="E149" s="107"/>
      <c r="F149" s="106"/>
      <c r="G149" s="106"/>
      <c r="H149" s="140"/>
      <c r="I149" s="136"/>
    </row>
    <row r="150" spans="1:9" ht="12.75" x14ac:dyDescent="0.25">
      <c r="A150" s="108"/>
      <c r="B150" s="108"/>
      <c r="C150" s="108"/>
      <c r="D150" s="106"/>
      <c r="E150" s="107"/>
      <c r="F150" s="106"/>
      <c r="G150" s="106"/>
      <c r="H150" s="140"/>
      <c r="I150" s="136"/>
    </row>
    <row r="151" spans="1:9" ht="12.75" x14ac:dyDescent="0.25">
      <c r="A151" s="108"/>
      <c r="B151" s="108"/>
      <c r="C151" s="108"/>
      <c r="D151" s="106"/>
      <c r="E151" s="107"/>
      <c r="F151" s="106"/>
      <c r="G151" s="106"/>
      <c r="H151" s="140"/>
      <c r="I151" s="136"/>
    </row>
    <row r="152" spans="1:9" ht="12.75" x14ac:dyDescent="0.25">
      <c r="A152" s="108"/>
      <c r="B152" s="108"/>
      <c r="C152" s="108"/>
      <c r="D152" s="106"/>
      <c r="E152" s="107"/>
      <c r="F152" s="106"/>
      <c r="G152" s="106"/>
      <c r="H152" s="140"/>
      <c r="I152" s="136"/>
    </row>
    <row r="153" spans="1:9" ht="12.75" x14ac:dyDescent="0.25">
      <c r="A153" s="108"/>
      <c r="B153" s="108"/>
      <c r="C153" s="108"/>
      <c r="D153" s="106"/>
      <c r="E153" s="107"/>
      <c r="F153" s="106"/>
      <c r="G153" s="106"/>
      <c r="H153" s="140"/>
      <c r="I153" s="136"/>
    </row>
    <row r="154" spans="1:9" ht="12.75" x14ac:dyDescent="0.25">
      <c r="A154" s="108"/>
      <c r="B154" s="108"/>
      <c r="C154" s="108"/>
      <c r="D154" s="106"/>
      <c r="E154" s="107"/>
      <c r="F154" s="106"/>
      <c r="G154" s="106"/>
      <c r="H154" s="140"/>
      <c r="I154" s="136"/>
    </row>
    <row r="155" spans="1:9" ht="12.75" x14ac:dyDescent="0.25">
      <c r="A155" s="108"/>
      <c r="B155" s="108"/>
      <c r="C155" s="108"/>
      <c r="D155" s="106"/>
      <c r="E155" s="107"/>
      <c r="F155" s="106"/>
      <c r="G155" s="106"/>
      <c r="H155" s="140"/>
      <c r="I155" s="136"/>
    </row>
    <row r="156" spans="1:9" ht="12.75" x14ac:dyDescent="0.25">
      <c r="A156" s="108"/>
      <c r="B156" s="108"/>
      <c r="C156" s="108"/>
      <c r="D156" s="106"/>
      <c r="E156" s="107"/>
      <c r="F156" s="106"/>
      <c r="G156" s="106"/>
      <c r="H156" s="140"/>
      <c r="I156" s="136"/>
    </row>
    <row r="157" spans="1:9" ht="12.75" x14ac:dyDescent="0.25">
      <c r="A157" s="108"/>
      <c r="B157" s="108"/>
      <c r="C157" s="108"/>
      <c r="D157" s="106"/>
      <c r="E157" s="107"/>
      <c r="F157" s="106"/>
      <c r="G157" s="106"/>
      <c r="H157" s="140"/>
      <c r="I157" s="136"/>
    </row>
    <row r="158" spans="1:9" ht="12.75" x14ac:dyDescent="0.25">
      <c r="A158" s="108"/>
      <c r="B158" s="108"/>
      <c r="C158" s="108"/>
      <c r="D158" s="106"/>
      <c r="E158" s="107"/>
      <c r="F158" s="106"/>
      <c r="G158" s="106"/>
      <c r="H158" s="140"/>
      <c r="I158" s="136"/>
    </row>
    <row r="159" spans="1:9" ht="12.75" x14ac:dyDescent="0.25">
      <c r="A159" s="108"/>
      <c r="B159" s="108"/>
      <c r="C159" s="108"/>
      <c r="D159" s="106"/>
      <c r="E159" s="107"/>
      <c r="F159" s="106"/>
      <c r="G159" s="106"/>
      <c r="H159" s="140"/>
      <c r="I159" s="136"/>
    </row>
    <row r="160" spans="1:9" ht="12.75" x14ac:dyDescent="0.25">
      <c r="A160" s="108"/>
      <c r="B160" s="108"/>
      <c r="C160" s="108"/>
      <c r="D160" s="106"/>
      <c r="E160" s="107"/>
      <c r="F160" s="106"/>
      <c r="G160" s="106"/>
      <c r="H160" s="140"/>
      <c r="I160" s="136"/>
    </row>
    <row r="161" spans="1:9" ht="12.75" x14ac:dyDescent="0.25">
      <c r="A161" s="108"/>
      <c r="B161" s="108"/>
      <c r="C161" s="108"/>
      <c r="D161" s="106"/>
      <c r="E161" s="107"/>
      <c r="F161" s="106"/>
      <c r="G161" s="106"/>
      <c r="H161" s="140"/>
      <c r="I161" s="136"/>
    </row>
    <row r="162" spans="1:9" ht="12.75" x14ac:dyDescent="0.25">
      <c r="A162" s="108"/>
      <c r="B162" s="108"/>
      <c r="C162" s="108"/>
      <c r="D162" s="106"/>
      <c r="E162" s="107"/>
      <c r="F162" s="106"/>
      <c r="G162" s="106"/>
      <c r="H162" s="140"/>
      <c r="I162" s="136"/>
    </row>
    <row r="163" spans="1:9" ht="12.75" x14ac:dyDescent="0.25">
      <c r="A163" s="108"/>
      <c r="B163" s="108"/>
      <c r="C163" s="108"/>
      <c r="D163" s="106"/>
      <c r="E163" s="107"/>
      <c r="F163" s="106"/>
      <c r="G163" s="106"/>
      <c r="H163" s="140"/>
      <c r="I163" s="136"/>
    </row>
    <row r="164" spans="1:9" ht="12.75" x14ac:dyDescent="0.25">
      <c r="A164" s="108"/>
      <c r="B164" s="108"/>
      <c r="C164" s="108"/>
      <c r="D164" s="106"/>
      <c r="E164" s="107"/>
      <c r="F164" s="106"/>
      <c r="G164" s="106"/>
      <c r="H164" s="140"/>
      <c r="I164" s="136"/>
    </row>
    <row r="165" spans="1:9" ht="12.75" x14ac:dyDescent="0.25">
      <c r="A165" s="108"/>
      <c r="B165" s="108"/>
      <c r="C165" s="108"/>
      <c r="D165" s="106"/>
      <c r="E165" s="107"/>
      <c r="F165" s="106"/>
      <c r="G165" s="106"/>
      <c r="H165" s="140"/>
      <c r="I165" s="136"/>
    </row>
    <row r="166" spans="1:9" ht="12.75" x14ac:dyDescent="0.25">
      <c r="A166" s="108"/>
      <c r="B166" s="108"/>
      <c r="C166" s="108"/>
      <c r="D166" s="106"/>
      <c r="E166" s="107"/>
      <c r="F166" s="106"/>
      <c r="G166" s="106"/>
      <c r="H166" s="140"/>
      <c r="I166" s="136"/>
    </row>
    <row r="167" spans="1:9" ht="12.75" x14ac:dyDescent="0.25">
      <c r="A167" s="108"/>
      <c r="B167" s="108"/>
      <c r="C167" s="108"/>
      <c r="D167" s="106"/>
      <c r="E167" s="107"/>
      <c r="F167" s="106"/>
      <c r="G167" s="106"/>
      <c r="H167" s="140"/>
      <c r="I167" s="136"/>
    </row>
    <row r="168" spans="1:9" ht="12.75" x14ac:dyDescent="0.25">
      <c r="A168" s="108"/>
      <c r="B168" s="108"/>
      <c r="C168" s="108"/>
      <c r="D168" s="106"/>
      <c r="E168" s="107"/>
      <c r="F168" s="106"/>
      <c r="G168" s="106"/>
      <c r="H168" s="140"/>
      <c r="I168" s="136"/>
    </row>
    <row r="169" spans="1:9" ht="12.75" x14ac:dyDescent="0.25">
      <c r="A169" s="108"/>
      <c r="B169" s="108"/>
      <c r="C169" s="108"/>
      <c r="D169" s="106"/>
      <c r="E169" s="107"/>
      <c r="F169" s="106"/>
      <c r="G169" s="106"/>
      <c r="H169" s="140"/>
      <c r="I169" s="136"/>
    </row>
    <row r="170" spans="1:9" ht="12.75" x14ac:dyDescent="0.25">
      <c r="A170" s="108"/>
      <c r="B170" s="108"/>
      <c r="C170" s="108"/>
      <c r="D170" s="106"/>
      <c r="E170" s="107"/>
      <c r="F170" s="106"/>
      <c r="G170" s="106"/>
      <c r="H170" s="140"/>
      <c r="I170" s="136"/>
    </row>
    <row r="171" spans="1:9" ht="12.75" x14ac:dyDescent="0.25">
      <c r="A171" s="108"/>
      <c r="B171" s="108"/>
      <c r="C171" s="108"/>
      <c r="D171" s="106"/>
      <c r="E171" s="107"/>
      <c r="F171" s="106"/>
      <c r="G171" s="106"/>
      <c r="H171" s="140"/>
      <c r="I171" s="136"/>
    </row>
    <row r="172" spans="1:9" ht="12.75" x14ac:dyDescent="0.25">
      <c r="A172" s="108"/>
      <c r="B172" s="108"/>
      <c r="C172" s="108"/>
      <c r="D172" s="106"/>
      <c r="E172" s="107"/>
      <c r="F172" s="106"/>
      <c r="G172" s="106"/>
      <c r="H172" s="140"/>
      <c r="I172" s="136"/>
    </row>
    <row r="173" spans="1:9" ht="12.75" x14ac:dyDescent="0.25">
      <c r="A173" s="108"/>
      <c r="B173" s="108"/>
      <c r="C173" s="108"/>
      <c r="D173" s="106"/>
      <c r="E173" s="107"/>
      <c r="F173" s="106"/>
      <c r="G173" s="106"/>
      <c r="H173" s="140"/>
      <c r="I173" s="136"/>
    </row>
    <row r="174" spans="1:9" ht="12.75" x14ac:dyDescent="0.25">
      <c r="A174" s="108"/>
      <c r="B174" s="108"/>
      <c r="C174" s="108"/>
      <c r="D174" s="106"/>
      <c r="E174" s="107"/>
      <c r="F174" s="107"/>
      <c r="G174" s="107"/>
      <c r="H174" s="140"/>
      <c r="I174" s="136"/>
    </row>
    <row r="175" spans="1:9" ht="12.75" x14ac:dyDescent="0.25">
      <c r="A175" s="108"/>
      <c r="B175" s="108"/>
      <c r="C175" s="108"/>
      <c r="D175" s="106"/>
      <c r="E175" s="107"/>
      <c r="F175" s="107"/>
      <c r="G175" s="107"/>
      <c r="H175" s="140"/>
      <c r="I175" s="136"/>
    </row>
    <row r="176" spans="1:9" ht="12.75" x14ac:dyDescent="0.25">
      <c r="A176" s="108"/>
      <c r="B176" s="108"/>
      <c r="C176" s="108"/>
      <c r="D176" s="106"/>
      <c r="E176" s="107"/>
      <c r="F176" s="107"/>
      <c r="G176" s="107"/>
      <c r="H176" s="140"/>
      <c r="I176" s="136"/>
    </row>
    <row r="177" spans="1:9" ht="12.75" x14ac:dyDescent="0.25">
      <c r="A177" s="108"/>
      <c r="B177" s="108"/>
      <c r="C177" s="108"/>
      <c r="D177" s="106"/>
      <c r="E177" s="107"/>
      <c r="F177" s="107"/>
      <c r="G177" s="107"/>
      <c r="H177" s="140"/>
      <c r="I177" s="136"/>
    </row>
    <row r="178" spans="1:9" ht="12.75" x14ac:dyDescent="0.25">
      <c r="A178" s="108"/>
      <c r="B178" s="108"/>
      <c r="C178" s="108"/>
      <c r="D178" s="106"/>
      <c r="E178" s="107"/>
      <c r="F178" s="107"/>
      <c r="G178" s="107"/>
      <c r="H178" s="140"/>
      <c r="I178" s="136"/>
    </row>
    <row r="179" spans="1:9" ht="12.75" x14ac:dyDescent="0.25">
      <c r="A179" s="108"/>
      <c r="B179" s="108"/>
      <c r="C179" s="108"/>
      <c r="D179" s="106"/>
      <c r="E179" s="107"/>
      <c r="F179" s="107"/>
      <c r="G179" s="107"/>
      <c r="H179" s="140"/>
      <c r="I179" s="136"/>
    </row>
    <row r="180" spans="1:9" ht="12.75" x14ac:dyDescent="0.25">
      <c r="A180" s="108"/>
      <c r="B180" s="108"/>
      <c r="C180" s="108"/>
      <c r="D180" s="106"/>
      <c r="E180" s="107"/>
      <c r="F180" s="107"/>
      <c r="G180" s="107"/>
      <c r="H180" s="140"/>
      <c r="I180" s="136"/>
    </row>
    <row r="181" spans="1:9" ht="12.75" x14ac:dyDescent="0.25">
      <c r="A181" s="108"/>
      <c r="B181" s="108"/>
      <c r="C181" s="108"/>
      <c r="D181" s="106"/>
      <c r="E181" s="107"/>
      <c r="F181" s="107"/>
      <c r="G181" s="107"/>
      <c r="H181" s="140"/>
      <c r="I181" s="136"/>
    </row>
    <row r="182" spans="1:9" ht="12.75" x14ac:dyDescent="0.25">
      <c r="A182" s="108"/>
      <c r="B182" s="108"/>
      <c r="C182" s="108"/>
      <c r="D182" s="106"/>
      <c r="E182" s="107"/>
      <c r="F182" s="107"/>
      <c r="G182" s="107"/>
      <c r="H182" s="140"/>
      <c r="I182" s="136"/>
    </row>
    <row r="183" spans="1:9" ht="12.75" x14ac:dyDescent="0.25">
      <c r="A183" s="109"/>
      <c r="B183" s="109"/>
      <c r="C183" s="109"/>
      <c r="D183" s="110"/>
      <c r="E183" s="111"/>
      <c r="F183" s="111"/>
      <c r="G183" s="111"/>
      <c r="H183" s="169"/>
      <c r="I183" s="136"/>
    </row>
    <row r="184" spans="1:9" ht="12.75" x14ac:dyDescent="0.25">
      <c r="A184" s="109"/>
      <c r="B184" s="109"/>
      <c r="C184" s="109"/>
      <c r="D184" s="110"/>
      <c r="E184" s="111"/>
      <c r="F184" s="111"/>
      <c r="G184" s="111"/>
      <c r="H184" s="169"/>
      <c r="I184" s="136"/>
    </row>
    <row r="185" spans="1:9" ht="12.75" x14ac:dyDescent="0.25">
      <c r="A185" s="109"/>
      <c r="B185" s="109"/>
      <c r="C185" s="109"/>
      <c r="D185" s="110"/>
      <c r="E185" s="111"/>
      <c r="F185" s="111"/>
      <c r="G185" s="111"/>
      <c r="H185" s="169"/>
      <c r="I185" s="136"/>
    </row>
    <row r="186" spans="1:9" ht="12.75" x14ac:dyDescent="0.25">
      <c r="A186" s="109"/>
      <c r="B186" s="109"/>
      <c r="C186" s="109"/>
      <c r="D186" s="110"/>
      <c r="E186" s="111"/>
      <c r="F186" s="111"/>
      <c r="G186" s="111"/>
      <c r="H186" s="169"/>
      <c r="I186" s="136"/>
    </row>
    <row r="187" spans="1:9" ht="12.75" x14ac:dyDescent="0.25">
      <c r="A187" s="109"/>
      <c r="B187" s="109"/>
      <c r="C187" s="109"/>
      <c r="D187" s="110"/>
      <c r="E187" s="111"/>
      <c r="F187" s="111"/>
      <c r="G187" s="111"/>
      <c r="H187" s="169"/>
      <c r="I187" s="136"/>
    </row>
    <row r="188" spans="1:9" ht="12.75" x14ac:dyDescent="0.25">
      <c r="A188" s="109"/>
      <c r="B188" s="109"/>
      <c r="C188" s="109"/>
      <c r="D188" s="110"/>
      <c r="E188" s="111"/>
      <c r="F188" s="111"/>
      <c r="G188" s="111"/>
      <c r="H188" s="169"/>
      <c r="I188" s="136"/>
    </row>
    <row r="189" spans="1:9" ht="12.75" x14ac:dyDescent="0.25">
      <c r="A189" s="109"/>
      <c r="B189" s="109"/>
      <c r="C189" s="109"/>
      <c r="D189" s="110"/>
      <c r="E189" s="111"/>
      <c r="F189" s="111"/>
      <c r="G189" s="111"/>
      <c r="H189" s="169"/>
      <c r="I189" s="136"/>
    </row>
    <row r="190" spans="1:9" ht="12.75" x14ac:dyDescent="0.25">
      <c r="A190" s="109"/>
      <c r="B190" s="109"/>
      <c r="C190" s="109"/>
      <c r="D190" s="110"/>
      <c r="E190" s="111"/>
      <c r="F190" s="111"/>
      <c r="G190" s="111"/>
      <c r="H190" s="169"/>
      <c r="I190" s="136"/>
    </row>
    <row r="191" spans="1:9" ht="12.75" x14ac:dyDescent="0.25">
      <c r="A191" s="109"/>
      <c r="B191" s="109"/>
      <c r="C191" s="109"/>
      <c r="D191" s="110"/>
      <c r="E191" s="111"/>
      <c r="F191" s="111"/>
      <c r="G191" s="111"/>
      <c r="H191" s="169"/>
      <c r="I191" s="136"/>
    </row>
    <row r="192" spans="1:9" ht="12.75" x14ac:dyDescent="0.25">
      <c r="A192" s="109"/>
      <c r="B192" s="109"/>
      <c r="C192" s="109"/>
      <c r="D192" s="110"/>
      <c r="E192" s="111"/>
      <c r="F192" s="111"/>
      <c r="G192" s="111"/>
      <c r="H192" s="169"/>
      <c r="I192" s="136"/>
    </row>
    <row r="193" spans="1:9" ht="12.75" x14ac:dyDescent="0.25">
      <c r="A193" s="109"/>
      <c r="B193" s="109"/>
      <c r="C193" s="109"/>
      <c r="D193" s="110"/>
      <c r="E193" s="111"/>
      <c r="F193" s="111"/>
      <c r="G193" s="111"/>
      <c r="H193" s="169"/>
      <c r="I193" s="136"/>
    </row>
    <row r="194" spans="1:9" ht="12.75" x14ac:dyDescent="0.25">
      <c r="A194" s="109"/>
      <c r="B194" s="109"/>
      <c r="C194" s="109"/>
      <c r="D194" s="110"/>
      <c r="E194" s="111"/>
      <c r="F194" s="111"/>
      <c r="G194" s="111"/>
      <c r="H194" s="169"/>
      <c r="I194" s="136"/>
    </row>
    <row r="195" spans="1:9" ht="12.75" x14ac:dyDescent="0.25">
      <c r="A195" s="109"/>
      <c r="B195" s="109"/>
      <c r="C195" s="109"/>
      <c r="D195" s="110"/>
      <c r="E195" s="111"/>
      <c r="F195" s="111"/>
      <c r="G195" s="111"/>
      <c r="H195" s="169"/>
      <c r="I195" s="136"/>
    </row>
    <row r="196" spans="1:9" ht="12.75" x14ac:dyDescent="0.25">
      <c r="A196" s="109"/>
      <c r="B196" s="109"/>
      <c r="C196" s="109"/>
      <c r="D196" s="110"/>
      <c r="E196" s="111"/>
      <c r="F196" s="111"/>
      <c r="G196" s="111"/>
      <c r="H196" s="169"/>
      <c r="I196" s="136"/>
    </row>
    <row r="197" spans="1:9" ht="12.75" x14ac:dyDescent="0.25">
      <c r="A197" s="109"/>
      <c r="B197" s="109"/>
      <c r="C197" s="109"/>
      <c r="D197" s="110"/>
      <c r="E197" s="111"/>
      <c r="F197" s="111"/>
      <c r="G197" s="111"/>
      <c r="H197" s="169"/>
      <c r="I197" s="136"/>
    </row>
    <row r="198" spans="1:9" ht="12.75" x14ac:dyDescent="0.25">
      <c r="A198" s="109"/>
      <c r="B198" s="109"/>
      <c r="C198" s="109"/>
      <c r="D198" s="110"/>
      <c r="E198" s="111"/>
      <c r="F198" s="111"/>
      <c r="G198" s="111"/>
      <c r="H198" s="169"/>
      <c r="I198" s="136"/>
    </row>
    <row r="199" spans="1:9" ht="12.75" x14ac:dyDescent="0.25">
      <c r="A199" s="109"/>
      <c r="B199" s="109"/>
      <c r="C199" s="109"/>
      <c r="D199" s="110"/>
      <c r="E199" s="111"/>
      <c r="F199" s="111"/>
      <c r="G199" s="111"/>
      <c r="H199" s="169"/>
      <c r="I199" s="136"/>
    </row>
    <row r="200" spans="1:9" ht="12.75" x14ac:dyDescent="0.25">
      <c r="A200" s="109"/>
      <c r="B200" s="109"/>
      <c r="C200" s="109"/>
      <c r="D200" s="110"/>
      <c r="E200" s="111"/>
      <c r="F200" s="111"/>
      <c r="G200" s="111"/>
      <c r="H200" s="169"/>
      <c r="I200" s="136"/>
    </row>
    <row r="201" spans="1:9" ht="12.75" x14ac:dyDescent="0.25">
      <c r="A201" s="109"/>
      <c r="B201" s="109"/>
      <c r="C201" s="109"/>
      <c r="D201" s="110"/>
      <c r="E201" s="111"/>
      <c r="F201" s="111"/>
      <c r="G201" s="111"/>
      <c r="H201" s="169"/>
      <c r="I201" s="136"/>
    </row>
    <row r="202" spans="1:9" ht="12.75" x14ac:dyDescent="0.25">
      <c r="A202" s="109"/>
      <c r="B202" s="109"/>
      <c r="C202" s="109"/>
      <c r="D202" s="110"/>
      <c r="E202" s="111"/>
      <c r="F202" s="111"/>
      <c r="G202" s="111"/>
      <c r="H202" s="169"/>
      <c r="I202" s="136"/>
    </row>
    <row r="203" spans="1:9" ht="12.75" x14ac:dyDescent="0.25">
      <c r="A203" s="109"/>
      <c r="B203" s="109"/>
      <c r="C203" s="109"/>
      <c r="D203" s="110"/>
      <c r="E203" s="111"/>
      <c r="F203" s="111"/>
      <c r="G203" s="111"/>
      <c r="H203" s="169"/>
      <c r="I203" s="136"/>
    </row>
    <row r="204" spans="1:9" ht="12.75" x14ac:dyDescent="0.25">
      <c r="A204" s="109"/>
      <c r="B204" s="109"/>
      <c r="C204" s="109"/>
      <c r="D204" s="110"/>
      <c r="E204" s="111"/>
      <c r="F204" s="111"/>
      <c r="G204" s="111"/>
      <c r="H204" s="169"/>
      <c r="I204" s="136"/>
    </row>
    <row r="205" spans="1:9" ht="12.75" x14ac:dyDescent="0.25">
      <c r="A205" s="109"/>
      <c r="B205" s="109"/>
      <c r="C205" s="109"/>
      <c r="D205" s="110"/>
      <c r="E205" s="111"/>
      <c r="F205" s="111"/>
      <c r="G205" s="111"/>
      <c r="H205" s="169"/>
      <c r="I205" s="136"/>
    </row>
    <row r="206" spans="1:9" ht="12.75" x14ac:dyDescent="0.25">
      <c r="A206" s="109"/>
      <c r="B206" s="109"/>
      <c r="C206" s="109"/>
      <c r="D206" s="110"/>
      <c r="E206" s="111"/>
      <c r="F206" s="111"/>
      <c r="G206" s="111"/>
      <c r="H206" s="169"/>
      <c r="I206" s="136"/>
    </row>
    <row r="207" spans="1:9" ht="12.75" x14ac:dyDescent="0.25">
      <c r="A207" s="109"/>
      <c r="B207" s="109"/>
      <c r="C207" s="109"/>
      <c r="D207" s="110"/>
      <c r="E207" s="111"/>
      <c r="F207" s="111"/>
      <c r="G207" s="111"/>
      <c r="H207" s="169"/>
      <c r="I207" s="136"/>
    </row>
    <row r="208" spans="1:9" ht="12.75" x14ac:dyDescent="0.25">
      <c r="A208" s="109"/>
      <c r="B208" s="109"/>
      <c r="C208" s="109"/>
      <c r="D208" s="110"/>
      <c r="E208" s="111"/>
      <c r="F208" s="111"/>
      <c r="G208" s="111"/>
      <c r="H208" s="169"/>
      <c r="I208" s="136"/>
    </row>
    <row r="209" spans="1:9" ht="12.75" x14ac:dyDescent="0.25">
      <c r="A209" s="109"/>
      <c r="B209" s="109"/>
      <c r="C209" s="109"/>
      <c r="D209" s="110"/>
      <c r="E209" s="111"/>
      <c r="F209" s="111"/>
      <c r="G209" s="111"/>
      <c r="H209" s="169"/>
      <c r="I209" s="136"/>
    </row>
    <row r="210" spans="1:9" ht="12.75" x14ac:dyDescent="0.25">
      <c r="A210" s="109"/>
      <c r="B210" s="109"/>
      <c r="C210" s="109"/>
      <c r="D210" s="110"/>
      <c r="E210" s="111"/>
      <c r="F210" s="111"/>
      <c r="G210" s="111"/>
      <c r="H210" s="169"/>
      <c r="I210" s="136"/>
    </row>
    <row r="211" spans="1:9" ht="12.75" x14ac:dyDescent="0.25">
      <c r="A211" s="109"/>
      <c r="B211" s="109"/>
      <c r="C211" s="109"/>
      <c r="D211" s="110"/>
      <c r="E211" s="111"/>
      <c r="F211" s="111"/>
      <c r="G211" s="111"/>
      <c r="H211" s="169"/>
      <c r="I211" s="136"/>
    </row>
    <row r="212" spans="1:9" ht="12.75" x14ac:dyDescent="0.25">
      <c r="A212" s="109"/>
      <c r="B212" s="109"/>
      <c r="C212" s="109"/>
      <c r="D212" s="110"/>
      <c r="E212" s="111"/>
      <c r="F212" s="111"/>
      <c r="G212" s="111"/>
      <c r="H212" s="169"/>
      <c r="I212" s="136"/>
    </row>
    <row r="213" spans="1:9" ht="12.75" x14ac:dyDescent="0.25">
      <c r="A213" s="109"/>
      <c r="B213" s="109"/>
      <c r="C213" s="109"/>
      <c r="D213" s="110"/>
      <c r="E213" s="111"/>
      <c r="F213" s="111"/>
      <c r="G213" s="111"/>
      <c r="H213" s="169"/>
      <c r="I213" s="136"/>
    </row>
    <row r="214" spans="1:9" ht="12.75" x14ac:dyDescent="0.25">
      <c r="A214" s="109"/>
      <c r="B214" s="109"/>
      <c r="C214" s="109"/>
      <c r="D214" s="110"/>
      <c r="E214" s="111"/>
      <c r="F214" s="111"/>
      <c r="G214" s="111"/>
      <c r="H214" s="169"/>
      <c r="I214" s="136"/>
    </row>
    <row r="215" spans="1:9" ht="12.75" x14ac:dyDescent="0.25">
      <c r="A215" s="109"/>
      <c r="B215" s="109"/>
      <c r="C215" s="109"/>
      <c r="D215" s="110"/>
      <c r="E215" s="111"/>
      <c r="F215" s="111"/>
      <c r="G215" s="111"/>
      <c r="H215" s="169"/>
      <c r="I215" s="136"/>
    </row>
    <row r="216" spans="1:9" ht="12.75" x14ac:dyDescent="0.25">
      <c r="A216" s="109"/>
      <c r="B216" s="109"/>
      <c r="C216" s="109"/>
      <c r="D216" s="110"/>
      <c r="E216" s="111"/>
      <c r="F216" s="111"/>
      <c r="G216" s="111"/>
      <c r="H216" s="169"/>
      <c r="I216" s="136"/>
    </row>
    <row r="217" spans="1:9" ht="12.75" x14ac:dyDescent="0.25">
      <c r="A217" s="109"/>
      <c r="B217" s="109"/>
      <c r="C217" s="109"/>
      <c r="D217" s="110"/>
      <c r="E217" s="111"/>
      <c r="F217" s="111"/>
      <c r="G217" s="111"/>
      <c r="H217" s="169"/>
      <c r="I217" s="136"/>
    </row>
    <row r="218" spans="1:9" ht="12.75" x14ac:dyDescent="0.25">
      <c r="A218" s="109"/>
      <c r="B218" s="109"/>
      <c r="C218" s="109"/>
      <c r="D218" s="110"/>
      <c r="E218" s="111"/>
      <c r="F218" s="111"/>
      <c r="G218" s="111"/>
      <c r="H218" s="169"/>
      <c r="I218" s="136"/>
    </row>
    <row r="219" spans="1:9" ht="12.75" x14ac:dyDescent="0.25">
      <c r="A219" s="109"/>
      <c r="B219" s="109"/>
      <c r="C219" s="109"/>
      <c r="D219" s="110"/>
      <c r="E219" s="111"/>
      <c r="F219" s="111"/>
      <c r="G219" s="111"/>
      <c r="H219" s="169"/>
      <c r="I219" s="136"/>
    </row>
    <row r="220" spans="1:9" ht="12.75" x14ac:dyDescent="0.25">
      <c r="A220" s="109"/>
      <c r="B220" s="109"/>
      <c r="C220" s="109"/>
      <c r="D220" s="110"/>
      <c r="E220" s="111"/>
      <c r="F220" s="111"/>
      <c r="G220" s="111"/>
      <c r="H220" s="169"/>
      <c r="I220" s="136"/>
    </row>
    <row r="221" spans="1:9" ht="12.75" x14ac:dyDescent="0.25">
      <c r="A221" s="109"/>
      <c r="B221" s="109"/>
      <c r="C221" s="109"/>
      <c r="D221" s="110"/>
      <c r="E221" s="111"/>
      <c r="F221" s="111"/>
      <c r="G221" s="111"/>
      <c r="H221" s="169"/>
      <c r="I221" s="136"/>
    </row>
    <row r="222" spans="1:9" ht="12.75" x14ac:dyDescent="0.25">
      <c r="A222" s="109"/>
      <c r="B222" s="109"/>
      <c r="C222" s="109"/>
      <c r="D222" s="110"/>
      <c r="E222" s="111"/>
      <c r="F222" s="111"/>
      <c r="G222" s="111"/>
      <c r="H222" s="169"/>
      <c r="I222" s="136"/>
    </row>
    <row r="223" spans="1:9" ht="12.75" x14ac:dyDescent="0.25">
      <c r="A223" s="109"/>
      <c r="B223" s="109"/>
      <c r="C223" s="109"/>
      <c r="D223" s="110"/>
      <c r="E223" s="111"/>
      <c r="F223" s="111"/>
      <c r="G223" s="111"/>
      <c r="H223" s="169"/>
      <c r="I223" s="136"/>
    </row>
    <row r="224" spans="1:9" ht="12.75" x14ac:dyDescent="0.25">
      <c r="A224" s="109"/>
      <c r="B224" s="109"/>
      <c r="C224" s="109"/>
      <c r="D224" s="110"/>
      <c r="E224" s="111"/>
      <c r="F224" s="111"/>
      <c r="G224" s="111"/>
      <c r="H224" s="169"/>
      <c r="I224" s="136"/>
    </row>
    <row r="225" spans="1:9" ht="12.75" x14ac:dyDescent="0.25">
      <c r="A225" s="109"/>
      <c r="B225" s="109"/>
      <c r="C225" s="109"/>
      <c r="D225" s="110"/>
      <c r="E225" s="111"/>
      <c r="F225" s="111"/>
      <c r="G225" s="111"/>
      <c r="H225" s="169"/>
      <c r="I225" s="136"/>
    </row>
    <row r="226" spans="1:9" ht="12.75" x14ac:dyDescent="0.25">
      <c r="A226" s="109"/>
      <c r="B226" s="109"/>
      <c r="C226" s="109"/>
      <c r="D226" s="110"/>
      <c r="E226" s="111"/>
      <c r="F226" s="111"/>
      <c r="G226" s="111"/>
      <c r="H226" s="169"/>
      <c r="I226" s="136"/>
    </row>
    <row r="227" spans="1:9" ht="12.75" x14ac:dyDescent="0.25">
      <c r="A227" s="109"/>
      <c r="B227" s="109"/>
      <c r="C227" s="109"/>
      <c r="D227" s="110"/>
      <c r="E227" s="111"/>
      <c r="F227" s="111"/>
      <c r="G227" s="111"/>
      <c r="H227" s="169"/>
      <c r="I227" s="136"/>
    </row>
    <row r="228" spans="1:9" ht="12.75" x14ac:dyDescent="0.25">
      <c r="A228" s="109"/>
      <c r="B228" s="109"/>
      <c r="C228" s="109"/>
      <c r="D228" s="110"/>
      <c r="E228" s="111"/>
      <c r="F228" s="111"/>
      <c r="G228" s="111"/>
      <c r="H228" s="169"/>
      <c r="I228" s="136"/>
    </row>
    <row r="229" spans="1:9" ht="12.75" x14ac:dyDescent="0.25">
      <c r="A229" s="109"/>
      <c r="B229" s="109"/>
      <c r="C229" s="109"/>
      <c r="D229" s="110"/>
      <c r="E229" s="111"/>
      <c r="F229" s="111"/>
      <c r="G229" s="111"/>
      <c r="H229" s="169"/>
      <c r="I229" s="136"/>
    </row>
    <row r="230" spans="1:9" ht="12.75" x14ac:dyDescent="0.25">
      <c r="A230" s="109"/>
      <c r="B230" s="109"/>
      <c r="C230" s="109"/>
      <c r="D230" s="110"/>
      <c r="E230" s="111"/>
      <c r="F230" s="111"/>
      <c r="G230" s="111"/>
      <c r="H230" s="169"/>
      <c r="I230" s="136"/>
    </row>
    <row r="231" spans="1:9" ht="12.75" x14ac:dyDescent="0.25">
      <c r="A231" s="109"/>
      <c r="B231" s="109"/>
      <c r="C231" s="109"/>
      <c r="D231" s="110"/>
      <c r="E231" s="111"/>
      <c r="F231" s="111"/>
      <c r="G231" s="111"/>
      <c r="H231" s="169"/>
      <c r="I231" s="136"/>
    </row>
    <row r="232" spans="1:9" ht="12.75" x14ac:dyDescent="0.25">
      <c r="A232" s="109"/>
      <c r="B232" s="109"/>
      <c r="C232" s="109"/>
      <c r="D232" s="110"/>
      <c r="E232" s="111"/>
      <c r="F232" s="111"/>
      <c r="G232" s="111"/>
      <c r="H232" s="169"/>
      <c r="I232" s="136"/>
    </row>
    <row r="233" spans="1:9" ht="12.75" x14ac:dyDescent="0.25">
      <c r="A233" s="109"/>
      <c r="B233" s="109"/>
      <c r="C233" s="109"/>
      <c r="D233" s="110"/>
      <c r="E233" s="111"/>
      <c r="F233" s="111"/>
      <c r="G233" s="111"/>
      <c r="H233" s="169"/>
      <c r="I233" s="136"/>
    </row>
    <row r="234" spans="1:9" ht="12.75" x14ac:dyDescent="0.25">
      <c r="A234" s="109"/>
      <c r="B234" s="109"/>
      <c r="C234" s="109"/>
      <c r="D234" s="110"/>
      <c r="E234" s="111"/>
      <c r="F234" s="111"/>
      <c r="G234" s="111"/>
      <c r="H234" s="169"/>
      <c r="I234" s="136"/>
    </row>
    <row r="235" spans="1:9" ht="12.75" x14ac:dyDescent="0.25">
      <c r="A235" s="109"/>
      <c r="B235" s="109"/>
      <c r="C235" s="109"/>
      <c r="D235" s="110"/>
      <c r="E235" s="111"/>
      <c r="F235" s="111"/>
      <c r="G235" s="111"/>
      <c r="H235" s="169"/>
      <c r="I235" s="136"/>
    </row>
    <row r="236" spans="1:9" ht="12.75" x14ac:dyDescent="0.25">
      <c r="A236" s="109"/>
      <c r="B236" s="109"/>
      <c r="C236" s="109"/>
      <c r="D236" s="110"/>
      <c r="E236" s="111"/>
      <c r="F236" s="111"/>
      <c r="G236" s="111"/>
      <c r="H236" s="169"/>
      <c r="I236" s="136"/>
    </row>
    <row r="237" spans="1:9" ht="12.75" x14ac:dyDescent="0.25">
      <c r="A237" s="109"/>
      <c r="B237" s="109"/>
      <c r="C237" s="109"/>
      <c r="D237" s="110"/>
      <c r="E237" s="111"/>
      <c r="F237" s="111"/>
      <c r="G237" s="111"/>
      <c r="H237" s="169"/>
      <c r="I237" s="136"/>
    </row>
    <row r="238" spans="1:9" ht="12.75" x14ac:dyDescent="0.25">
      <c r="A238" s="109"/>
      <c r="B238" s="109"/>
      <c r="C238" s="109"/>
      <c r="D238" s="110"/>
      <c r="E238" s="111"/>
      <c r="F238" s="111"/>
      <c r="G238" s="111"/>
      <c r="H238" s="169"/>
      <c r="I238" s="136"/>
    </row>
    <row r="239" spans="1:9" ht="12.75" x14ac:dyDescent="0.25">
      <c r="A239" s="109"/>
      <c r="B239" s="109"/>
      <c r="C239" s="109"/>
      <c r="D239" s="110"/>
      <c r="E239" s="111"/>
      <c r="F239" s="111"/>
      <c r="G239" s="111"/>
      <c r="H239" s="169"/>
      <c r="I239" s="136"/>
    </row>
    <row r="240" spans="1:9" ht="12.75" x14ac:dyDescent="0.25">
      <c r="A240" s="109"/>
      <c r="B240" s="109"/>
      <c r="C240" s="109"/>
      <c r="D240" s="110"/>
      <c r="E240" s="111"/>
      <c r="F240" s="111"/>
      <c r="G240" s="111"/>
      <c r="H240" s="169"/>
      <c r="I240" s="136"/>
    </row>
    <row r="241" spans="1:9" ht="12.75" x14ac:dyDescent="0.25">
      <c r="A241" s="109"/>
      <c r="B241" s="109"/>
      <c r="C241" s="109"/>
      <c r="D241" s="110"/>
      <c r="E241" s="111"/>
      <c r="F241" s="111"/>
      <c r="G241" s="111"/>
      <c r="H241" s="169"/>
      <c r="I241" s="136"/>
    </row>
    <row r="242" spans="1:9" ht="12.75" x14ac:dyDescent="0.25">
      <c r="A242" s="109"/>
      <c r="B242" s="109"/>
      <c r="C242" s="109"/>
      <c r="D242" s="110"/>
      <c r="E242" s="111"/>
      <c r="F242" s="111"/>
      <c r="G242" s="111"/>
      <c r="H242" s="169"/>
      <c r="I242" s="136"/>
    </row>
    <row r="243" spans="1:9" ht="12.75" x14ac:dyDescent="0.25">
      <c r="A243" s="109"/>
      <c r="B243" s="109"/>
      <c r="C243" s="109"/>
      <c r="D243" s="110"/>
      <c r="E243" s="111"/>
      <c r="F243" s="111"/>
      <c r="G243" s="111"/>
      <c r="H243" s="169"/>
      <c r="I243" s="136"/>
    </row>
    <row r="244" spans="1:9" ht="12.75" x14ac:dyDescent="0.25">
      <c r="A244" s="109"/>
      <c r="B244" s="109"/>
      <c r="C244" s="109"/>
      <c r="D244" s="110"/>
      <c r="E244" s="111"/>
      <c r="F244" s="111"/>
      <c r="G244" s="111"/>
      <c r="H244" s="169"/>
      <c r="I244" s="136"/>
    </row>
    <row r="245" spans="1:9" ht="12.75" x14ac:dyDescent="0.25">
      <c r="A245" s="109"/>
      <c r="B245" s="109"/>
      <c r="C245" s="109"/>
      <c r="D245" s="110"/>
      <c r="E245" s="111"/>
      <c r="F245" s="111"/>
      <c r="G245" s="111"/>
      <c r="H245" s="169"/>
      <c r="I245" s="136"/>
    </row>
    <row r="246" spans="1:9" ht="12.75" x14ac:dyDescent="0.25">
      <c r="A246" s="109"/>
      <c r="B246" s="109"/>
      <c r="C246" s="109"/>
      <c r="D246" s="110"/>
      <c r="E246" s="111"/>
      <c r="F246" s="111"/>
      <c r="G246" s="111"/>
      <c r="H246" s="169"/>
      <c r="I246" s="136"/>
    </row>
    <row r="247" spans="1:9" ht="12.75" x14ac:dyDescent="0.25">
      <c r="A247" s="109"/>
      <c r="B247" s="109"/>
      <c r="C247" s="109"/>
      <c r="D247" s="110"/>
      <c r="E247" s="111"/>
      <c r="F247" s="111"/>
      <c r="G247" s="111"/>
      <c r="H247" s="169"/>
      <c r="I247" s="136"/>
    </row>
    <row r="248" spans="1:9" ht="12.75" x14ac:dyDescent="0.25">
      <c r="A248" s="109"/>
      <c r="B248" s="109"/>
      <c r="C248" s="109"/>
      <c r="D248" s="110"/>
      <c r="E248" s="111"/>
      <c r="F248" s="111"/>
      <c r="G248" s="111"/>
      <c r="H248" s="169"/>
      <c r="I248" s="136"/>
    </row>
    <row r="249" spans="1:9" ht="12.75" x14ac:dyDescent="0.25">
      <c r="A249" s="109"/>
      <c r="B249" s="109"/>
      <c r="C249" s="109"/>
      <c r="D249" s="110"/>
      <c r="E249" s="111"/>
      <c r="F249" s="111"/>
      <c r="G249" s="111"/>
      <c r="H249" s="169"/>
      <c r="I249" s="136"/>
    </row>
    <row r="250" spans="1:9" ht="12.75" x14ac:dyDescent="0.25">
      <c r="A250" s="109"/>
      <c r="B250" s="109"/>
      <c r="C250" s="109"/>
      <c r="D250" s="110"/>
      <c r="E250" s="111"/>
      <c r="F250" s="111"/>
      <c r="G250" s="111"/>
      <c r="H250" s="169"/>
      <c r="I250" s="136"/>
    </row>
    <row r="251" spans="1:9" ht="12.75" x14ac:dyDescent="0.25">
      <c r="A251" s="109"/>
      <c r="B251" s="109"/>
      <c r="C251" s="109"/>
      <c r="D251" s="110"/>
      <c r="E251" s="111"/>
      <c r="F251" s="111"/>
      <c r="G251" s="111"/>
      <c r="H251" s="169"/>
      <c r="I251" s="136"/>
    </row>
    <row r="252" spans="1:9" ht="12.75" x14ac:dyDescent="0.25">
      <c r="A252" s="109"/>
      <c r="B252" s="109"/>
      <c r="C252" s="109"/>
      <c r="D252" s="110"/>
      <c r="E252" s="111"/>
      <c r="F252" s="111"/>
      <c r="G252" s="111"/>
      <c r="H252" s="169"/>
      <c r="I252" s="136"/>
    </row>
    <row r="253" spans="1:9" ht="12.75" x14ac:dyDescent="0.25">
      <c r="A253" s="109"/>
      <c r="B253" s="109"/>
      <c r="C253" s="109"/>
      <c r="D253" s="110"/>
      <c r="E253" s="111"/>
      <c r="F253" s="111"/>
      <c r="G253" s="111"/>
      <c r="H253" s="169"/>
      <c r="I253" s="136"/>
    </row>
    <row r="254" spans="1:9" ht="12.75" x14ac:dyDescent="0.25">
      <c r="A254" s="109"/>
      <c r="B254" s="109"/>
      <c r="C254" s="109"/>
      <c r="D254" s="110"/>
      <c r="E254" s="111"/>
      <c r="F254" s="111"/>
      <c r="G254" s="111"/>
      <c r="H254" s="110"/>
      <c r="I254" s="136"/>
    </row>
    <row r="255" spans="1:9" ht="12.75" x14ac:dyDescent="0.25">
      <c r="A255" s="109"/>
      <c r="B255" s="109"/>
      <c r="C255" s="109"/>
      <c r="D255" s="110"/>
      <c r="E255" s="111"/>
      <c r="F255" s="111"/>
      <c r="G255" s="111"/>
      <c r="H255" s="110"/>
      <c r="I255" s="136"/>
    </row>
    <row r="256" spans="1:9" ht="12.75" x14ac:dyDescent="0.25">
      <c r="A256" s="109"/>
      <c r="B256" s="109"/>
      <c r="C256" s="109"/>
      <c r="D256" s="110"/>
      <c r="E256" s="111"/>
      <c r="F256" s="111"/>
      <c r="G256" s="111"/>
      <c r="H256" s="110"/>
      <c r="I256" s="136"/>
    </row>
    <row r="257" spans="1:9" ht="12.75" x14ac:dyDescent="0.25">
      <c r="A257" s="109"/>
      <c r="B257" s="109"/>
      <c r="C257" s="109"/>
      <c r="D257" s="110"/>
      <c r="E257" s="111"/>
      <c r="F257" s="111"/>
      <c r="G257" s="111"/>
      <c r="H257" s="110"/>
      <c r="I257" s="136"/>
    </row>
    <row r="258" spans="1:9" ht="12.75" x14ac:dyDescent="0.25">
      <c r="A258" s="109"/>
      <c r="B258" s="109"/>
      <c r="C258" s="109"/>
      <c r="D258" s="110"/>
      <c r="E258" s="111"/>
      <c r="F258" s="111"/>
      <c r="G258" s="111"/>
      <c r="H258" s="110"/>
      <c r="I258" s="136"/>
    </row>
    <row r="259" spans="1:9" ht="12.75" x14ac:dyDescent="0.25">
      <c r="A259" s="109"/>
      <c r="B259" s="109"/>
      <c r="C259" s="109"/>
      <c r="D259" s="110"/>
      <c r="E259" s="111"/>
      <c r="F259" s="111"/>
      <c r="G259" s="111"/>
      <c r="H259" s="110"/>
      <c r="I259" s="136"/>
    </row>
    <row r="260" spans="1:9" ht="12.75" x14ac:dyDescent="0.25">
      <c r="A260" s="109"/>
      <c r="B260" s="109"/>
      <c r="C260" s="109"/>
      <c r="D260" s="110"/>
      <c r="E260" s="111"/>
      <c r="F260" s="111"/>
      <c r="G260" s="111"/>
      <c r="H260" s="110"/>
      <c r="I260" s="136"/>
    </row>
    <row r="261" spans="1:9" ht="12.75" x14ac:dyDescent="0.25">
      <c r="A261" s="109"/>
      <c r="B261" s="109"/>
      <c r="C261" s="109"/>
      <c r="D261" s="110"/>
      <c r="E261" s="111"/>
      <c r="F261" s="111"/>
      <c r="G261" s="111"/>
      <c r="H261" s="110"/>
      <c r="I261" s="136"/>
    </row>
    <row r="262" spans="1:9" ht="12.75" x14ac:dyDescent="0.25">
      <c r="A262" s="109"/>
      <c r="B262" s="109"/>
      <c r="C262" s="109"/>
      <c r="D262" s="110"/>
      <c r="E262" s="111"/>
      <c r="F262" s="111"/>
      <c r="G262" s="111"/>
      <c r="H262" s="110"/>
      <c r="I262" s="136"/>
    </row>
    <row r="263" spans="1:9" ht="12.75" x14ac:dyDescent="0.25">
      <c r="A263" s="109"/>
      <c r="B263" s="109"/>
      <c r="C263" s="109"/>
      <c r="D263" s="110"/>
      <c r="E263" s="111"/>
      <c r="F263" s="111"/>
      <c r="G263" s="111"/>
      <c r="H263" s="110"/>
      <c r="I263" s="136"/>
    </row>
    <row r="264" spans="1:9" ht="12.75" x14ac:dyDescent="0.25">
      <c r="A264" s="109"/>
      <c r="B264" s="109"/>
      <c r="C264" s="109"/>
      <c r="D264" s="110"/>
      <c r="E264" s="111"/>
      <c r="F264" s="111"/>
      <c r="G264" s="111"/>
      <c r="H264" s="110"/>
      <c r="I264" s="136"/>
    </row>
    <row r="265" spans="1:9" ht="12.75" x14ac:dyDescent="0.25">
      <c r="A265" s="109"/>
      <c r="B265" s="109"/>
      <c r="C265" s="109"/>
      <c r="D265" s="110"/>
      <c r="E265" s="111"/>
      <c r="F265" s="111"/>
      <c r="G265" s="111"/>
      <c r="H265" s="110"/>
      <c r="I265" s="136"/>
    </row>
    <row r="266" spans="1:9" ht="12.75" x14ac:dyDescent="0.25">
      <c r="A266" s="109"/>
      <c r="B266" s="109"/>
      <c r="C266" s="109"/>
      <c r="D266" s="110"/>
      <c r="E266" s="111"/>
      <c r="F266" s="111"/>
      <c r="G266" s="111"/>
      <c r="H266" s="110"/>
      <c r="I266" s="136"/>
    </row>
    <row r="267" spans="1:9" ht="12.75" x14ac:dyDescent="0.25">
      <c r="A267" s="109"/>
      <c r="B267" s="109"/>
      <c r="C267" s="109"/>
      <c r="D267" s="110"/>
      <c r="E267" s="111"/>
      <c r="F267" s="111"/>
      <c r="G267" s="111"/>
      <c r="H267" s="110"/>
      <c r="I267" s="136"/>
    </row>
    <row r="268" spans="1:9" ht="12.75" x14ac:dyDescent="0.25">
      <c r="A268" s="109"/>
      <c r="B268" s="109"/>
      <c r="C268" s="109"/>
      <c r="D268" s="110"/>
      <c r="E268" s="111"/>
      <c r="F268" s="111"/>
      <c r="G268" s="111"/>
      <c r="H268" s="110"/>
      <c r="I268" s="136"/>
    </row>
    <row r="269" spans="1:9" ht="12.75" x14ac:dyDescent="0.25">
      <c r="A269" s="109"/>
      <c r="B269" s="109"/>
      <c r="C269" s="109"/>
      <c r="D269" s="110"/>
      <c r="E269" s="111"/>
      <c r="F269" s="111"/>
      <c r="G269" s="111"/>
      <c r="H269" s="110"/>
      <c r="I269" s="136"/>
    </row>
    <row r="270" spans="1:9" ht="12.75" x14ac:dyDescent="0.25">
      <c r="A270" s="109"/>
      <c r="B270" s="109"/>
      <c r="C270" s="109"/>
      <c r="D270" s="110"/>
      <c r="E270" s="111"/>
      <c r="F270" s="111"/>
      <c r="G270" s="111"/>
      <c r="H270" s="110"/>
      <c r="I270" s="136"/>
    </row>
    <row r="271" spans="1:9" ht="12.75" x14ac:dyDescent="0.25">
      <c r="A271" s="109"/>
      <c r="B271" s="109"/>
      <c r="C271" s="109"/>
      <c r="D271" s="110"/>
      <c r="E271" s="111"/>
      <c r="F271" s="111"/>
      <c r="G271" s="111"/>
      <c r="H271" s="110"/>
      <c r="I271" s="136"/>
    </row>
    <row r="272" spans="1:9" ht="12.75" x14ac:dyDescent="0.25">
      <c r="A272" s="109"/>
      <c r="B272" s="109"/>
      <c r="C272" s="109"/>
      <c r="D272" s="110"/>
      <c r="E272" s="111"/>
      <c r="F272" s="111"/>
      <c r="G272" s="111"/>
      <c r="H272" s="110"/>
      <c r="I272" s="136"/>
    </row>
    <row r="273" spans="1:9" ht="12.75" x14ac:dyDescent="0.25">
      <c r="A273" s="109"/>
      <c r="B273" s="109"/>
      <c r="C273" s="109"/>
      <c r="D273" s="110"/>
      <c r="E273" s="111"/>
      <c r="F273" s="111"/>
      <c r="G273" s="111"/>
      <c r="H273" s="110"/>
      <c r="I273" s="136"/>
    </row>
    <row r="274" spans="1:9" ht="12.75" x14ac:dyDescent="0.25">
      <c r="A274" s="109"/>
      <c r="B274" s="109"/>
      <c r="C274" s="109"/>
      <c r="D274" s="110"/>
      <c r="E274" s="111"/>
      <c r="F274" s="111"/>
      <c r="G274" s="111"/>
      <c r="H274" s="110"/>
      <c r="I274" s="136"/>
    </row>
    <row r="275" spans="1:9" ht="12.75" x14ac:dyDescent="0.25">
      <c r="A275" s="109"/>
      <c r="B275" s="109"/>
      <c r="C275" s="109"/>
      <c r="D275" s="110"/>
      <c r="E275" s="111"/>
      <c r="F275" s="111"/>
      <c r="G275" s="111"/>
      <c r="H275" s="110"/>
      <c r="I275" s="136"/>
    </row>
    <row r="276" spans="1:9" ht="12.75" x14ac:dyDescent="0.25">
      <c r="A276" s="109"/>
      <c r="B276" s="109"/>
      <c r="C276" s="109"/>
      <c r="D276" s="110"/>
      <c r="E276" s="111"/>
      <c r="F276" s="111"/>
      <c r="G276" s="111"/>
      <c r="H276" s="110"/>
      <c r="I276" s="136"/>
    </row>
    <row r="277" spans="1:9" ht="12.75" x14ac:dyDescent="0.25">
      <c r="A277" s="109"/>
      <c r="B277" s="109"/>
      <c r="C277" s="109"/>
      <c r="D277" s="110"/>
      <c r="E277" s="111"/>
      <c r="F277" s="111"/>
      <c r="G277" s="111"/>
      <c r="H277" s="110"/>
      <c r="I277" s="136"/>
    </row>
    <row r="278" spans="1:9" ht="12.75" x14ac:dyDescent="0.25">
      <c r="A278" s="109"/>
      <c r="B278" s="109"/>
      <c r="C278" s="109"/>
      <c r="D278" s="110"/>
      <c r="E278" s="111"/>
      <c r="F278" s="111"/>
      <c r="G278" s="111"/>
      <c r="H278" s="110"/>
      <c r="I278" s="136"/>
    </row>
    <row r="279" spans="1:9" ht="12.75" x14ac:dyDescent="0.25">
      <c r="A279" s="109"/>
      <c r="B279" s="109"/>
      <c r="C279" s="109"/>
      <c r="D279" s="110"/>
      <c r="E279" s="111"/>
      <c r="F279" s="111"/>
      <c r="G279" s="111"/>
      <c r="H279" s="110"/>
      <c r="I279" s="136"/>
    </row>
    <row r="280" spans="1:9" ht="12.75" x14ac:dyDescent="0.25">
      <c r="A280" s="109"/>
      <c r="B280" s="109"/>
      <c r="C280" s="109"/>
      <c r="D280" s="110"/>
      <c r="E280" s="111"/>
      <c r="F280" s="111"/>
      <c r="G280" s="111"/>
      <c r="H280" s="110"/>
      <c r="I280" s="136"/>
    </row>
    <row r="281" spans="1:9" ht="12.75" x14ac:dyDescent="0.25">
      <c r="A281" s="109"/>
      <c r="B281" s="109"/>
      <c r="C281" s="109"/>
      <c r="D281" s="110"/>
      <c r="E281" s="111"/>
      <c r="F281" s="111"/>
      <c r="G281" s="111"/>
      <c r="H281" s="110"/>
      <c r="I281" s="136"/>
    </row>
    <row r="282" spans="1:9" ht="12.75" x14ac:dyDescent="0.25">
      <c r="A282" s="109"/>
      <c r="B282" s="109"/>
      <c r="C282" s="109"/>
      <c r="D282" s="110"/>
      <c r="E282" s="111"/>
      <c r="F282" s="111"/>
      <c r="G282" s="111"/>
      <c r="H282" s="110"/>
      <c r="I282" s="136"/>
    </row>
    <row r="283" spans="1:9" ht="12.75" x14ac:dyDescent="0.25">
      <c r="A283" s="109"/>
      <c r="B283" s="109"/>
      <c r="C283" s="109"/>
      <c r="D283" s="110"/>
      <c r="E283" s="111"/>
      <c r="F283" s="111"/>
      <c r="G283" s="111"/>
      <c r="H283" s="110"/>
      <c r="I283" s="136"/>
    </row>
    <row r="284" spans="1:9" ht="12.75" x14ac:dyDescent="0.25">
      <c r="A284" s="109"/>
      <c r="B284" s="109"/>
      <c r="C284" s="109"/>
      <c r="D284" s="110"/>
      <c r="E284" s="111"/>
      <c r="F284" s="111"/>
      <c r="G284" s="111"/>
      <c r="H284" s="110"/>
      <c r="I284" s="136"/>
    </row>
    <row r="285" spans="1:9" ht="12.75" x14ac:dyDescent="0.25">
      <c r="A285" s="109"/>
      <c r="B285" s="109"/>
      <c r="C285" s="109"/>
      <c r="D285" s="110"/>
      <c r="E285" s="111"/>
      <c r="F285" s="111"/>
      <c r="G285" s="111"/>
      <c r="H285" s="110"/>
      <c r="I285" s="136"/>
    </row>
    <row r="286" spans="1:9" ht="12.75" x14ac:dyDescent="0.25">
      <c r="A286" s="109"/>
      <c r="B286" s="109"/>
      <c r="C286" s="109"/>
      <c r="D286" s="110"/>
      <c r="E286" s="111"/>
      <c r="F286" s="111"/>
      <c r="G286" s="111"/>
      <c r="H286" s="110"/>
      <c r="I286" s="136"/>
    </row>
    <row r="287" spans="1:9" ht="12.75" x14ac:dyDescent="0.25">
      <c r="A287" s="109"/>
      <c r="B287" s="109"/>
      <c r="C287" s="109"/>
      <c r="D287" s="110"/>
      <c r="E287" s="111"/>
      <c r="F287" s="111"/>
      <c r="G287" s="111"/>
      <c r="H287" s="110"/>
      <c r="I287" s="136"/>
    </row>
    <row r="288" spans="1:9" ht="12.75" x14ac:dyDescent="0.25">
      <c r="A288" s="109"/>
      <c r="B288" s="109"/>
      <c r="C288" s="109"/>
      <c r="D288" s="110"/>
      <c r="E288" s="111"/>
      <c r="F288" s="111"/>
      <c r="G288" s="111"/>
      <c r="H288" s="110"/>
      <c r="I288" s="136"/>
    </row>
    <row r="289" spans="1:10" ht="12.75" x14ac:dyDescent="0.25">
      <c r="A289" s="109"/>
      <c r="B289" s="109"/>
      <c r="C289" s="109"/>
      <c r="D289" s="110"/>
      <c r="E289" s="111"/>
      <c r="F289" s="111"/>
      <c r="G289" s="111"/>
      <c r="H289" s="110"/>
      <c r="I289" s="136"/>
    </row>
    <row r="290" spans="1:10" ht="12.75" x14ac:dyDescent="0.25">
      <c r="A290" s="109"/>
      <c r="B290" s="109"/>
      <c r="C290" s="109"/>
      <c r="D290" s="110"/>
      <c r="E290" s="111"/>
      <c r="F290" s="111"/>
      <c r="G290" s="111"/>
      <c r="H290" s="110"/>
      <c r="I290" s="136"/>
    </row>
    <row r="291" spans="1:10" ht="12.75" x14ac:dyDescent="0.25">
      <c r="A291" s="109"/>
      <c r="B291" s="109"/>
      <c r="C291" s="109"/>
      <c r="D291" s="110"/>
      <c r="E291" s="111"/>
      <c r="F291" s="111"/>
      <c r="G291" s="111"/>
      <c r="H291" s="110"/>
      <c r="I291" s="136"/>
    </row>
    <row r="292" spans="1:10" ht="12.75" x14ac:dyDescent="0.25">
      <c r="A292" s="109"/>
      <c r="B292" s="109"/>
      <c r="C292" s="109"/>
      <c r="D292" s="110"/>
      <c r="E292" s="111"/>
      <c r="F292" s="111"/>
      <c r="G292" s="111"/>
      <c r="H292" s="110"/>
      <c r="I292" s="136"/>
    </row>
    <row r="293" spans="1:10" ht="12.75" x14ac:dyDescent="0.25">
      <c r="A293" s="109"/>
      <c r="B293" s="109"/>
      <c r="C293" s="109"/>
      <c r="D293" s="110"/>
      <c r="E293" s="111"/>
      <c r="F293" s="111"/>
      <c r="G293" s="111"/>
      <c r="H293" s="110"/>
      <c r="I293" s="136"/>
    </row>
    <row r="294" spans="1:10" ht="12.75" x14ac:dyDescent="0.25">
      <c r="A294" s="109"/>
      <c r="B294" s="109"/>
      <c r="C294" s="109"/>
      <c r="D294" s="110"/>
      <c r="E294" s="111"/>
      <c r="F294" s="111"/>
      <c r="G294" s="111"/>
      <c r="H294" s="110"/>
      <c r="I294" s="136"/>
    </row>
    <row r="295" spans="1:10" ht="12.75" x14ac:dyDescent="0.25">
      <c r="A295" s="112"/>
      <c r="B295" s="112"/>
      <c r="C295" s="112"/>
      <c r="D295" s="113"/>
      <c r="E295" s="114"/>
      <c r="F295" s="114"/>
      <c r="G295" s="114"/>
      <c r="H295" s="113"/>
    </row>
    <row r="296" spans="1:10" ht="12.75" x14ac:dyDescent="0.25">
      <c r="A296" s="112"/>
      <c r="B296" s="112"/>
      <c r="C296" s="112"/>
      <c r="D296" s="113"/>
      <c r="E296" s="114"/>
      <c r="F296" s="114"/>
      <c r="G296" s="114"/>
      <c r="H296" s="113"/>
    </row>
    <row r="297" spans="1:10" ht="12.75" x14ac:dyDescent="0.25">
      <c r="A297" s="112"/>
      <c r="B297" s="112"/>
      <c r="C297" s="112"/>
      <c r="D297" s="113"/>
      <c r="E297" s="114"/>
      <c r="F297" s="114"/>
      <c r="G297" s="114"/>
      <c r="H297" s="113"/>
    </row>
    <row r="298" spans="1:10" ht="12.75" x14ac:dyDescent="0.25">
      <c r="A298" s="112"/>
      <c r="B298" s="112"/>
      <c r="C298" s="112"/>
      <c r="D298" s="113"/>
      <c r="E298" s="114"/>
      <c r="F298" s="114"/>
      <c r="G298" s="114"/>
      <c r="H298" s="113"/>
    </row>
    <row r="299" spans="1:10" ht="12.75" x14ac:dyDescent="0.25">
      <c r="A299" s="112"/>
      <c r="B299" s="112"/>
      <c r="C299" s="112"/>
      <c r="D299" s="113"/>
      <c r="E299" s="114"/>
      <c r="F299" s="114"/>
      <c r="G299" s="114"/>
      <c r="H299" s="113"/>
    </row>
    <row r="300" spans="1:10" ht="12.75" x14ac:dyDescent="0.25">
      <c r="A300" s="112"/>
      <c r="B300" s="112"/>
      <c r="C300" s="112"/>
      <c r="D300" s="113"/>
      <c r="E300" s="114"/>
      <c r="F300" s="114"/>
      <c r="G300" s="114"/>
      <c r="H300" s="113"/>
    </row>
    <row r="301" spans="1:10" ht="12.75" x14ac:dyDescent="0.25">
      <c r="A301" s="112"/>
      <c r="B301" s="112"/>
      <c r="C301" s="112"/>
      <c r="D301" s="113"/>
      <c r="E301" s="114"/>
      <c r="F301" s="114"/>
      <c r="G301" s="114"/>
      <c r="H301" s="113"/>
    </row>
    <row r="302" spans="1:10" s="170" customFormat="1" ht="12.75" x14ac:dyDescent="0.25">
      <c r="A302" s="112"/>
      <c r="B302" s="112"/>
      <c r="C302" s="112"/>
      <c r="D302" s="113"/>
      <c r="E302" s="114"/>
      <c r="F302" s="114"/>
      <c r="G302" s="114"/>
      <c r="H302" s="113"/>
      <c r="J302" s="10"/>
    </row>
    <row r="303" spans="1:10" s="170" customFormat="1" ht="12.75" x14ac:dyDescent="0.25">
      <c r="A303" s="112"/>
      <c r="B303" s="112"/>
      <c r="C303" s="112"/>
      <c r="D303" s="113"/>
      <c r="E303" s="114"/>
      <c r="F303" s="114"/>
      <c r="G303" s="114"/>
      <c r="H303" s="113"/>
      <c r="J303" s="10"/>
    </row>
    <row r="304" spans="1:10" s="170" customFormat="1" ht="12.75" x14ac:dyDescent="0.25">
      <c r="A304" s="112"/>
      <c r="B304" s="112"/>
      <c r="C304" s="112"/>
      <c r="D304" s="113"/>
      <c r="E304" s="114"/>
      <c r="F304" s="114"/>
      <c r="G304" s="114"/>
      <c r="H304" s="113"/>
      <c r="J304" s="10"/>
    </row>
    <row r="305" spans="1:10" s="170" customFormat="1" ht="12.75" x14ac:dyDescent="0.25">
      <c r="A305" s="112"/>
      <c r="B305" s="112"/>
      <c r="C305" s="112"/>
      <c r="D305" s="113"/>
      <c r="E305" s="114"/>
      <c r="F305" s="114"/>
      <c r="G305" s="114"/>
      <c r="H305" s="113"/>
      <c r="J305" s="10"/>
    </row>
    <row r="306" spans="1:10" s="170" customFormat="1" ht="12.75" x14ac:dyDescent="0.25">
      <c r="A306" s="112"/>
      <c r="B306" s="112"/>
      <c r="C306" s="112"/>
      <c r="D306" s="113"/>
      <c r="E306" s="114"/>
      <c r="F306" s="114"/>
      <c r="G306" s="114"/>
      <c r="H306" s="113"/>
      <c r="J306" s="10"/>
    </row>
    <row r="307" spans="1:10" s="170" customFormat="1" ht="12.75" x14ac:dyDescent="0.25">
      <c r="A307" s="112"/>
      <c r="B307" s="112"/>
      <c r="C307" s="112"/>
      <c r="D307" s="113"/>
      <c r="E307" s="114"/>
      <c r="F307" s="114"/>
      <c r="G307" s="114"/>
      <c r="H307" s="113"/>
      <c r="J307" s="10"/>
    </row>
    <row r="308" spans="1:10" s="170" customFormat="1" ht="12.75" x14ac:dyDescent="0.25">
      <c r="A308" s="112"/>
      <c r="B308" s="112"/>
      <c r="C308" s="112"/>
      <c r="D308" s="113"/>
      <c r="E308" s="114"/>
      <c r="F308" s="114"/>
      <c r="G308" s="114"/>
      <c r="H308" s="113"/>
      <c r="J308" s="10"/>
    </row>
    <row r="309" spans="1:10" s="170" customFormat="1" ht="12.75" x14ac:dyDescent="0.25">
      <c r="A309" s="112"/>
      <c r="B309" s="112"/>
      <c r="C309" s="112"/>
      <c r="D309" s="113"/>
      <c r="E309" s="114"/>
      <c r="F309" s="114"/>
      <c r="G309" s="114"/>
      <c r="H309" s="113"/>
      <c r="J309" s="10"/>
    </row>
    <row r="310" spans="1:10" s="170" customFormat="1" ht="12.75" x14ac:dyDescent="0.25">
      <c r="A310" s="112"/>
      <c r="B310" s="112"/>
      <c r="C310" s="112"/>
      <c r="D310" s="113"/>
      <c r="E310" s="114"/>
      <c r="F310" s="114"/>
      <c r="G310" s="114"/>
      <c r="H310" s="113"/>
      <c r="J310" s="10"/>
    </row>
    <row r="311" spans="1:10" s="170" customFormat="1" ht="12.75" x14ac:dyDescent="0.25">
      <c r="A311" s="112"/>
      <c r="B311" s="112"/>
      <c r="C311" s="112"/>
      <c r="D311" s="113"/>
      <c r="E311" s="114"/>
      <c r="F311" s="114"/>
      <c r="G311" s="114"/>
      <c r="H311" s="113"/>
      <c r="J311" s="10"/>
    </row>
    <row r="312" spans="1:10" s="170" customFormat="1" ht="12.75" x14ac:dyDescent="0.25">
      <c r="A312" s="112"/>
      <c r="B312" s="112"/>
      <c r="C312" s="112"/>
      <c r="D312" s="113"/>
      <c r="E312" s="114"/>
      <c r="F312" s="114"/>
      <c r="G312" s="114"/>
      <c r="H312" s="113"/>
      <c r="J312" s="10"/>
    </row>
    <row r="313" spans="1:10" s="170" customFormat="1" ht="12.75" x14ac:dyDescent="0.25">
      <c r="A313" s="112"/>
      <c r="B313" s="112"/>
      <c r="C313" s="112"/>
      <c r="D313" s="113"/>
      <c r="E313" s="114"/>
      <c r="F313" s="114"/>
      <c r="G313" s="114"/>
      <c r="H313" s="113"/>
      <c r="J313" s="10"/>
    </row>
    <row r="314" spans="1:10" s="170" customFormat="1" ht="12.75" x14ac:dyDescent="0.25">
      <c r="A314" s="112"/>
      <c r="B314" s="112"/>
      <c r="C314" s="112"/>
      <c r="D314" s="113"/>
      <c r="E314" s="114"/>
      <c r="F314" s="114"/>
      <c r="G314" s="114"/>
      <c r="H314" s="113"/>
      <c r="J314" s="10"/>
    </row>
    <row r="315" spans="1:10" s="170" customFormat="1" ht="12.75" x14ac:dyDescent="0.25">
      <c r="A315" s="112"/>
      <c r="B315" s="112"/>
      <c r="C315" s="112"/>
      <c r="D315" s="113"/>
      <c r="E315" s="114"/>
      <c r="F315" s="114"/>
      <c r="G315" s="114"/>
      <c r="H315" s="113"/>
      <c r="J315" s="10"/>
    </row>
    <row r="316" spans="1:10" s="170" customFormat="1" ht="12.75" x14ac:dyDescent="0.25">
      <c r="A316" s="112"/>
      <c r="B316" s="112"/>
      <c r="C316" s="112"/>
      <c r="D316" s="113"/>
      <c r="E316" s="114"/>
      <c r="F316" s="114"/>
      <c r="G316" s="114"/>
      <c r="H316" s="113"/>
      <c r="J316" s="10"/>
    </row>
    <row r="317" spans="1:10" s="170" customFormat="1" ht="12.75" x14ac:dyDescent="0.25">
      <c r="A317" s="112"/>
      <c r="B317" s="112"/>
      <c r="C317" s="112"/>
      <c r="D317" s="113"/>
      <c r="E317" s="114"/>
      <c r="F317" s="114"/>
      <c r="G317" s="114"/>
      <c r="H317" s="113"/>
      <c r="J317" s="10"/>
    </row>
    <row r="318" spans="1:10" s="170" customFormat="1" ht="12.75" x14ac:dyDescent="0.25">
      <c r="A318" s="112"/>
      <c r="B318" s="112"/>
      <c r="C318" s="112"/>
      <c r="D318" s="113"/>
      <c r="E318" s="114"/>
      <c r="F318" s="114"/>
      <c r="G318" s="114"/>
      <c r="H318" s="113"/>
      <c r="J318" s="10"/>
    </row>
    <row r="319" spans="1:10" s="170" customFormat="1" ht="12.75" x14ac:dyDescent="0.25">
      <c r="A319" s="112"/>
      <c r="B319" s="112"/>
      <c r="C319" s="112"/>
      <c r="D319" s="113"/>
      <c r="E319" s="114"/>
      <c r="F319" s="114"/>
      <c r="G319" s="114"/>
      <c r="H319" s="113"/>
      <c r="J319" s="10"/>
    </row>
    <row r="320" spans="1:10" s="170" customFormat="1" ht="12.75" x14ac:dyDescent="0.25">
      <c r="A320" s="112"/>
      <c r="B320" s="112"/>
      <c r="C320" s="112"/>
      <c r="D320" s="113"/>
      <c r="E320" s="114"/>
      <c r="F320" s="114"/>
      <c r="G320" s="114"/>
      <c r="H320" s="113"/>
      <c r="J320" s="10"/>
    </row>
    <row r="321" spans="1:10" s="170" customFormat="1" ht="12.75" x14ac:dyDescent="0.25">
      <c r="A321" s="112"/>
      <c r="B321" s="112"/>
      <c r="C321" s="112"/>
      <c r="D321" s="113"/>
      <c r="E321" s="114"/>
      <c r="F321" s="114"/>
      <c r="G321" s="114"/>
      <c r="H321" s="113"/>
      <c r="J321" s="10"/>
    </row>
    <row r="322" spans="1:10" s="170" customFormat="1" ht="12.75" x14ac:dyDescent="0.25">
      <c r="A322" s="112"/>
      <c r="B322" s="112"/>
      <c r="C322" s="112"/>
      <c r="D322" s="113"/>
      <c r="E322" s="114"/>
      <c r="F322" s="114"/>
      <c r="G322" s="114"/>
      <c r="H322" s="113"/>
      <c r="J322" s="10"/>
    </row>
    <row r="323" spans="1:10" s="170" customFormat="1" ht="12.75" x14ac:dyDescent="0.25">
      <c r="A323" s="112"/>
      <c r="B323" s="112"/>
      <c r="C323" s="112"/>
      <c r="D323" s="113"/>
      <c r="E323" s="114"/>
      <c r="F323" s="114"/>
      <c r="G323" s="114"/>
      <c r="H323" s="113"/>
      <c r="J323" s="10"/>
    </row>
    <row r="324" spans="1:10" s="170" customFormat="1" ht="12.75" x14ac:dyDescent="0.25">
      <c r="A324" s="112"/>
      <c r="B324" s="112"/>
      <c r="C324" s="112"/>
      <c r="D324" s="113"/>
      <c r="E324" s="114"/>
      <c r="F324" s="114"/>
      <c r="G324" s="114"/>
      <c r="H324" s="113"/>
      <c r="J324" s="10"/>
    </row>
    <row r="325" spans="1:10" s="170" customFormat="1" ht="12.75" x14ac:dyDescent="0.25">
      <c r="A325" s="112"/>
      <c r="B325" s="112"/>
      <c r="C325" s="112"/>
      <c r="D325" s="113"/>
      <c r="E325" s="114"/>
      <c r="F325" s="114"/>
      <c r="G325" s="114"/>
      <c r="H325" s="113"/>
      <c r="J325" s="10"/>
    </row>
    <row r="326" spans="1:10" s="170" customFormat="1" ht="12.75" x14ac:dyDescent="0.25">
      <c r="A326" s="112"/>
      <c r="B326" s="112"/>
      <c r="C326" s="112"/>
      <c r="D326" s="113"/>
      <c r="E326" s="114"/>
      <c r="F326" s="114"/>
      <c r="G326" s="114"/>
      <c r="H326" s="113"/>
      <c r="J326" s="10"/>
    </row>
    <row r="327" spans="1:10" s="170" customFormat="1" ht="12.75" x14ac:dyDescent="0.25">
      <c r="A327" s="112"/>
      <c r="B327" s="112"/>
      <c r="C327" s="112"/>
      <c r="D327" s="113"/>
      <c r="E327" s="114"/>
      <c r="F327" s="114"/>
      <c r="G327" s="114"/>
      <c r="H327" s="113"/>
      <c r="J327" s="10"/>
    </row>
    <row r="328" spans="1:10" s="170" customFormat="1" ht="12.75" x14ac:dyDescent="0.25">
      <c r="A328" s="112"/>
      <c r="B328" s="112"/>
      <c r="C328" s="112"/>
      <c r="D328" s="113"/>
      <c r="E328" s="114"/>
      <c r="F328" s="114"/>
      <c r="G328" s="114"/>
      <c r="H328" s="113"/>
      <c r="J328" s="10"/>
    </row>
    <row r="329" spans="1:10" s="170" customFormat="1" ht="12.75" x14ac:dyDescent="0.25">
      <c r="A329" s="112"/>
      <c r="B329" s="112"/>
      <c r="C329" s="112"/>
      <c r="D329" s="113"/>
      <c r="E329" s="114"/>
      <c r="F329" s="114"/>
      <c r="G329" s="114"/>
      <c r="H329" s="113"/>
      <c r="J329" s="10"/>
    </row>
    <row r="330" spans="1:10" s="170" customFormat="1" ht="12.75" x14ac:dyDescent="0.25">
      <c r="A330" s="112"/>
      <c r="B330" s="112"/>
      <c r="C330" s="112"/>
      <c r="D330" s="113"/>
      <c r="E330" s="114"/>
      <c r="F330" s="114"/>
      <c r="G330" s="114"/>
      <c r="H330" s="113"/>
      <c r="J330" s="10"/>
    </row>
    <row r="331" spans="1:10" s="170" customFormat="1" ht="12.75" x14ac:dyDescent="0.25">
      <c r="A331" s="112"/>
      <c r="B331" s="112"/>
      <c r="C331" s="112"/>
      <c r="D331" s="113"/>
      <c r="E331" s="114"/>
      <c r="F331" s="114"/>
      <c r="G331" s="114"/>
      <c r="H331" s="113"/>
      <c r="J331" s="10"/>
    </row>
    <row r="332" spans="1:10" s="170" customFormat="1" ht="12.75" x14ac:dyDescent="0.25">
      <c r="A332" s="112"/>
      <c r="B332" s="112"/>
      <c r="C332" s="112"/>
      <c r="D332" s="113"/>
      <c r="E332" s="114"/>
      <c r="F332" s="114"/>
      <c r="G332" s="114"/>
      <c r="H332" s="113"/>
      <c r="J332" s="10"/>
    </row>
    <row r="333" spans="1:10" s="170" customFormat="1" ht="12.75" x14ac:dyDescent="0.25">
      <c r="A333" s="112"/>
      <c r="B333" s="112"/>
      <c r="C333" s="112"/>
      <c r="D333" s="113"/>
      <c r="E333" s="114"/>
      <c r="F333" s="114"/>
      <c r="G333" s="114"/>
      <c r="H333" s="113"/>
      <c r="J333" s="10"/>
    </row>
    <row r="334" spans="1:10" s="170" customFormat="1" ht="12.75" x14ac:dyDescent="0.25">
      <c r="A334" s="112"/>
      <c r="B334" s="112"/>
      <c r="C334" s="112"/>
      <c r="D334" s="113"/>
      <c r="E334" s="114"/>
      <c r="F334" s="114"/>
      <c r="G334" s="114"/>
      <c r="H334" s="113"/>
      <c r="J334" s="10"/>
    </row>
  </sheetData>
  <sheetProtection algorithmName="SHA-512" hashValue="ABTNVshCrPmmyXSOvx7ZZxjqG+j/6ErcdPkHd1UWMTO/6D3zM9enuIHDlJ+bJ+zdhX8/XXEH6qYPolw7yZGtyA==" saltValue="Quik1vdxk5FrNok6CyzWIg==" spinCount="100000" sheet="1"/>
  <protectedRanges>
    <protectedRange algorithmName="SHA-512" hashValue="3b1lcrkVMgxi5cWJAEDRuuti3GFMJuyK3KNkSLXH20KFSenjYj8ajX4X2ojGBDmPsi5AMZibOSJBtxyNcAUC2g==" saltValue="tDB3c5nKjHbCmf8BPQRctw==" spinCount="100000" sqref="G14 G17:G22 G24:G30 G32:G38 G40:G44 G46:G49 G51:G56 G58:G63 G66:G87 G89:G96 G98:G107 G109:G111 G113:G116 G119:G121 G123:G128" name="Preços Unitários"/>
  </protectedRanges>
  <mergeCells count="20">
    <mergeCell ref="D3:H3"/>
    <mergeCell ref="G10:G11"/>
    <mergeCell ref="H10:H11"/>
    <mergeCell ref="D12:F12"/>
    <mergeCell ref="D64:F64"/>
    <mergeCell ref="D117:F117"/>
    <mergeCell ref="A1:C1"/>
    <mergeCell ref="A2:C2"/>
    <mergeCell ref="A3:C3"/>
    <mergeCell ref="D1:H1"/>
    <mergeCell ref="A5:H5"/>
    <mergeCell ref="H6:H7"/>
    <mergeCell ref="E9:F9"/>
    <mergeCell ref="A10:A11"/>
    <mergeCell ref="B10:B11"/>
    <mergeCell ref="C10:C11"/>
    <mergeCell ref="D10:D11"/>
    <mergeCell ref="E10:E11"/>
    <mergeCell ref="F10:F11"/>
    <mergeCell ref="D2:H2"/>
  </mergeCells>
  <printOptions horizontalCentered="1"/>
  <pageMargins left="0.31496062992125984" right="0.11811023622047245" top="0.39370078740157483" bottom="0.59055118110236227" header="0.11811023622047245" footer="0.11811023622047245"/>
  <pageSetup paperSize="9" scale="78" orientation="portrait" r:id="rId1"/>
  <headerFooter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PlanilhaOrc</vt:lpstr>
      <vt:lpstr>Plan Instalacoes</vt:lpstr>
      <vt:lpstr>'Plan Instalacoes'!Area_de_impressao</vt:lpstr>
      <vt:lpstr>PlanilhaOrc!Area_de_impressao</vt:lpstr>
      <vt:lpstr>'Plan Instalacoes'!Titulos_de_impressao</vt:lpstr>
      <vt:lpstr>PlanilhaOrc!Titulos_de_impressao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Henderson Arsenio</cp:lastModifiedBy>
  <cp:lastPrinted>2018-12-21T12:03:57Z</cp:lastPrinted>
  <dcterms:created xsi:type="dcterms:W3CDTF">2018-12-20T18:29:11Z</dcterms:created>
  <dcterms:modified xsi:type="dcterms:W3CDTF">2019-01-17T17:56:35Z</dcterms:modified>
</cp:coreProperties>
</file>